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400" activeTab="2"/>
  </bookViews>
  <sheets>
    <sheet name="тек.сод." sheetId="1" r:id="rId1"/>
    <sheet name="план-график тр" sheetId="2" r:id="rId2"/>
    <sheet name="Вып.тр" sheetId="3" r:id="rId3"/>
    <sheet name="Вып.кр" sheetId="4" r:id="rId4"/>
    <sheet name="Лист1" sheetId="5" r:id="rId5"/>
    <sheet name="Лист2" sheetId="6" r:id="rId6"/>
  </sheets>
  <definedNames>
    <definedName name="_xlnm.Print_Area" localSheetId="3">'Вып.кр'!$A$1:$H$67</definedName>
    <definedName name="_xlnm.Print_Area" localSheetId="2">'Вып.тр'!$A$1:$H$199</definedName>
    <definedName name="_xlnm.Print_Area" localSheetId="1">'план-график тр'!#REF!</definedName>
    <definedName name="_xlnm.Print_Area" localSheetId="0">'тек.сод.'!$A$1:$H$63</definedName>
  </definedNames>
  <calcPr fullCalcOnLoad="1"/>
</workbook>
</file>

<file path=xl/sharedStrings.xml><?xml version="1.0" encoding="utf-8"?>
<sst xmlns="http://schemas.openxmlformats.org/spreadsheetml/2006/main" count="1255" uniqueCount="298">
  <si>
    <t>Киевская-5а</t>
  </si>
  <si>
    <t>Объемы</t>
  </si>
  <si>
    <t>Ремонт крылец</t>
  </si>
  <si>
    <t>т.р.</t>
  </si>
  <si>
    <t>III квартал</t>
  </si>
  <si>
    <t>м2</t>
  </si>
  <si>
    <t>шт.</t>
  </si>
  <si>
    <t>дом</t>
  </si>
  <si>
    <t>II-III квартал</t>
  </si>
  <si>
    <t>Ремонт дверей</t>
  </si>
  <si>
    <t>объекта</t>
  </si>
  <si>
    <t>Весь жилой фонд</t>
  </si>
  <si>
    <t>Ремонт межпанельных швов</t>
  </si>
  <si>
    <t>Остекление</t>
  </si>
  <si>
    <t>Промывка системы отопления</t>
  </si>
  <si>
    <t>Ремонт подъездного отопления</t>
  </si>
  <si>
    <t>Ремонт тамбуров</t>
  </si>
  <si>
    <t>ремонт крылец</t>
  </si>
  <si>
    <t xml:space="preserve"> </t>
  </si>
  <si>
    <t>в тысячах руб.</t>
  </si>
  <si>
    <t>№№</t>
  </si>
  <si>
    <t>п/п</t>
  </si>
  <si>
    <t>Киевская-5</t>
  </si>
  <si>
    <t>Киевская-1а</t>
  </si>
  <si>
    <t>ПЕННЕР Н.А.</t>
  </si>
  <si>
    <t>ВСЕГО:</t>
  </si>
  <si>
    <t>Ремонт подъездов</t>
  </si>
  <si>
    <t>Киевская-4</t>
  </si>
  <si>
    <t>Молодежная-3</t>
  </si>
  <si>
    <t>Киевская-1</t>
  </si>
  <si>
    <t>Молодежная-1</t>
  </si>
  <si>
    <t>(по выявлению)</t>
  </si>
  <si>
    <t>Донецкая-9 (1,9 п-ды)</t>
  </si>
  <si>
    <t>Донецкая-7</t>
  </si>
  <si>
    <t>60 лет-3</t>
  </si>
  <si>
    <t>Донецкая-3 (1,2 п-ды)</t>
  </si>
  <si>
    <t>Донецкая-13 (2,3,4 п-ды)</t>
  </si>
  <si>
    <t>Ед.</t>
  </si>
  <si>
    <t>работ</t>
  </si>
  <si>
    <t>измер.</t>
  </si>
  <si>
    <t>м.п.</t>
  </si>
  <si>
    <t>Инженер ПТО ООО УК "Ургал"</t>
  </si>
  <si>
    <t>ПЛАН</t>
  </si>
  <si>
    <t>ВИД РАБОТ</t>
  </si>
  <si>
    <t>Ед.изм</t>
  </si>
  <si>
    <t>НА</t>
  </si>
  <si>
    <t>1 квартал</t>
  </si>
  <si>
    <t>2 квартал</t>
  </si>
  <si>
    <t>3 квартал</t>
  </si>
  <si>
    <t>4 квартал</t>
  </si>
  <si>
    <t>ГОД</t>
  </si>
  <si>
    <t xml:space="preserve">ВСЕГО:     </t>
  </si>
  <si>
    <t>Центральное  отопление</t>
  </si>
  <si>
    <t>Запуск системы отопления, развоздушивание стояков</t>
  </si>
  <si>
    <t>А-1,2,3,4,5, А-7,9,10,12, Д-1,1а,2,2а,2б,3,4,5,7,11,13, К-6,8,10, П-4,6, Р-1</t>
  </si>
  <si>
    <t>Регулировка трехходовых и пробковых кранов, вентилей, задвижек</t>
  </si>
  <si>
    <t>в технических подпольях, помещениях тепловых узлов(элеваторов)</t>
  </si>
  <si>
    <t>Регулировка и набивка сальников</t>
  </si>
  <si>
    <t>Уплотнение сгонов</t>
  </si>
  <si>
    <t>Очистка от  накипи запорной арматуры</t>
  </si>
  <si>
    <t>Испытание систем центрального отопления</t>
  </si>
  <si>
    <t xml:space="preserve">Очистка грязевиков воздухосборников, вантузов </t>
  </si>
  <si>
    <t>Утепление трубопроводов в чердачных и технических подпольях</t>
  </si>
  <si>
    <t>Водовод и канализация, горячее водоснабжение</t>
  </si>
  <si>
    <t>Смена прокладок и набивка сальников в водопроводных и</t>
  </si>
  <si>
    <t>вентильных кранах в технических подпольях, помещениях тепловых</t>
  </si>
  <si>
    <t>узлов (элеваторов)</t>
  </si>
  <si>
    <t>Прочистка трубопроводов горячего и холодного водоснабжения</t>
  </si>
  <si>
    <t>Восстановление разрушенной тепловой изоляции</t>
  </si>
  <si>
    <t>Электроснабжение и электрические устройства</t>
  </si>
  <si>
    <t>Замена неисправных участков электрической сети здания, исключая</t>
  </si>
  <si>
    <t>электрические сети жилых квартир (кроме коммунальных)</t>
  </si>
  <si>
    <t xml:space="preserve">Замена вышедших из строя электроустановочных изделий </t>
  </si>
  <si>
    <t>Замена светильников</t>
  </si>
  <si>
    <t>Места общего пользования</t>
  </si>
  <si>
    <t>Уборка лестничных клеток</t>
  </si>
  <si>
    <t>Остекление подъездных окон</t>
  </si>
  <si>
    <t>Уборка чердаков</t>
  </si>
  <si>
    <t>Уборка подвалов</t>
  </si>
  <si>
    <t>Внешнее благоустройство</t>
  </si>
  <si>
    <t>Ремонт и восстановление разрушенных участков отмостки</t>
  </si>
  <si>
    <t>по всему периметру здания</t>
  </si>
  <si>
    <t>Выкос травы</t>
  </si>
  <si>
    <t>ООО "УК Экопром"</t>
  </si>
  <si>
    <t xml:space="preserve">за счет платежей населения </t>
  </si>
  <si>
    <t>ТИТУЛЬНЫЙ СПИСОК</t>
  </si>
  <si>
    <t>по текущему ремонту муниципального жилищного фонда</t>
  </si>
  <si>
    <t xml:space="preserve">Адрес </t>
  </si>
  <si>
    <t>Вид</t>
  </si>
  <si>
    <t>Стоимость</t>
  </si>
  <si>
    <t>Сроки</t>
  </si>
  <si>
    <t>работ в т.р.</t>
  </si>
  <si>
    <t>исполнения</t>
  </si>
  <si>
    <t>ОБЩЕСТРОИТЕЛЬНЫЕ РАБОТЫ</t>
  </si>
  <si>
    <t>Мягкая кровля</t>
  </si>
  <si>
    <t>кровельные</t>
  </si>
  <si>
    <t>II квартал</t>
  </si>
  <si>
    <t>По выяалению после в.о.</t>
  </si>
  <si>
    <t>плотницкие</t>
  </si>
  <si>
    <t>стекольные</t>
  </si>
  <si>
    <t>штукатурномалярные</t>
  </si>
  <si>
    <t>Донецкая-5 (1,2,3,4,5,6 п-ды)</t>
  </si>
  <si>
    <t>Киевская-8 (1,2,3,4,5,6 п-ды)</t>
  </si>
  <si>
    <t>герметизация швов</t>
  </si>
  <si>
    <t>Донецкая -5 (1,2,6 п-ды)</t>
  </si>
  <si>
    <t>Киевская - 8 (2,5,6 п-ды)</t>
  </si>
  <si>
    <t>Ростовская - 1 (3,6 п-ды)</t>
  </si>
  <si>
    <t>Прочие работы</t>
  </si>
  <si>
    <t>САНТЕХНИЧЕСКИЕ РАБОТЫ</t>
  </si>
  <si>
    <t>Опрессовка системы отопления</t>
  </si>
  <si>
    <t>сантехнические</t>
  </si>
  <si>
    <t>Ремонт розлива ГВС</t>
  </si>
  <si>
    <t>Ремонт розлива ХВС</t>
  </si>
  <si>
    <t>Ремонт стояков ГВС</t>
  </si>
  <si>
    <t>Ремонт стояков ХВС</t>
  </si>
  <si>
    <t>Ремонт стояков отопения</t>
  </si>
  <si>
    <t>1-IV квартал</t>
  </si>
  <si>
    <t>Ремонт запорной арматуры узлов ввода</t>
  </si>
  <si>
    <t xml:space="preserve">Ремонт элеваторных узлов </t>
  </si>
  <si>
    <t xml:space="preserve">Ревизия элеваторных узлов </t>
  </si>
  <si>
    <t>зам.вент.,задв.д.50-2шт.</t>
  </si>
  <si>
    <t>Изоляция трубопроводов</t>
  </si>
  <si>
    <t>ЭЛЕКТРИЧЕСКИЕ РАБОТЫ</t>
  </si>
  <si>
    <t>Ремонт и ревизия электрощитов</t>
  </si>
  <si>
    <t>эл.монтажные</t>
  </si>
  <si>
    <t>Ремонт и ревизия электропроводки</t>
  </si>
  <si>
    <t>Ремонт и ревизия ВРУ</t>
  </si>
  <si>
    <t>Ремонт подъездного освещения</t>
  </si>
  <si>
    <t>Ремонт козырьков тамбура</t>
  </si>
  <si>
    <t>60 лет - 1  (3,5 п-ды)</t>
  </si>
  <si>
    <t>Молодежная - 3 (1,3,4,6 п-ды)</t>
  </si>
  <si>
    <t>60 лет - 3 (9-й п-д)</t>
  </si>
  <si>
    <t>60 лет - 3а (1-й п-д)</t>
  </si>
  <si>
    <t>Ремонт трубопроводов по канализации</t>
  </si>
  <si>
    <t>Подрядчик</t>
  </si>
  <si>
    <t>по капитальному ремонту муниципального жилищного фонда</t>
  </si>
  <si>
    <t>Конструктивный</t>
  </si>
  <si>
    <t>элемент</t>
  </si>
  <si>
    <t>работы</t>
  </si>
  <si>
    <t>ВСЕГО, в.т.ч.:</t>
  </si>
  <si>
    <t>мягкая кровля</t>
  </si>
  <si>
    <t>Армейская-1</t>
  </si>
  <si>
    <t>Армейская-3</t>
  </si>
  <si>
    <t>Артема-12</t>
  </si>
  <si>
    <t>Южная-2 (6-й п-д)</t>
  </si>
  <si>
    <t>План-график текущего содержания жилищного фонда</t>
  </si>
  <si>
    <t>Шиферная кровля</t>
  </si>
  <si>
    <t xml:space="preserve">Армейская-2 </t>
  </si>
  <si>
    <t xml:space="preserve">Армейская-5 </t>
  </si>
  <si>
    <t>Артема -7 (4-й п-д)</t>
  </si>
  <si>
    <t>Донецкая -3 (1-й п-д)</t>
  </si>
  <si>
    <t xml:space="preserve">Замена, ревизия запорной арматуры </t>
  </si>
  <si>
    <t xml:space="preserve">Ростовская-1 </t>
  </si>
  <si>
    <t>Донецкая-9 (1,2,3,5,6,7,11 п-ды)</t>
  </si>
  <si>
    <t>60 лет-3 (1,2,3,4,5,6,7,8,9 п-ды)</t>
  </si>
  <si>
    <t>Киевская -1  (2,3,4,5 п-ды)</t>
  </si>
  <si>
    <t>Молодежная - 1 (1,2 п-ды)</t>
  </si>
  <si>
    <t>замена,задв.вент. х.в.,г.в.</t>
  </si>
  <si>
    <t>замена,задв.вент. отопл.</t>
  </si>
  <si>
    <t>Ремонт системы отопления г.х.в</t>
  </si>
  <si>
    <t>Восстановить циркуляцию г.в.</t>
  </si>
  <si>
    <t>Замена стояков отопления г.х.в. в мусорокамерах</t>
  </si>
  <si>
    <t>Киевская-3а</t>
  </si>
  <si>
    <t>Донецкая-13 (4-й п-д)</t>
  </si>
  <si>
    <t>Донецкая-9 (д.25-6шт,д.32-7шт.)</t>
  </si>
  <si>
    <t>СТРОИТЕЛЬНЫЕ РАБОТЫ</t>
  </si>
  <si>
    <t>строительные</t>
  </si>
  <si>
    <t>Киевская-8</t>
  </si>
  <si>
    <t>Донецкая-11</t>
  </si>
  <si>
    <t xml:space="preserve">ВЫПОЛНЕНИЕ </t>
  </si>
  <si>
    <t xml:space="preserve">Д-9, К-1,1а,4,5,5а, М-1,3, Р-3,4,7,8, 60л-1,3,3а, Ю-2,4, К-3,3а.7 </t>
  </si>
  <si>
    <t>Д-11,13,К-10</t>
  </si>
  <si>
    <t>Р-1, Д-9,Ю-4</t>
  </si>
  <si>
    <t>Ростовская-7</t>
  </si>
  <si>
    <t>кап.ремонт</t>
  </si>
  <si>
    <t>Донецкая-9</t>
  </si>
  <si>
    <t>Ст-ть работ</t>
  </si>
  <si>
    <t xml:space="preserve">Источник </t>
  </si>
  <si>
    <t xml:space="preserve">по плану </t>
  </si>
  <si>
    <t>фактически</t>
  </si>
  <si>
    <t>финансирования</t>
  </si>
  <si>
    <t>60 лет-3а (2-й п-д)</t>
  </si>
  <si>
    <t>Артема-7 (д.25-2шт,д.32-4шт.)</t>
  </si>
  <si>
    <t>Ростовская-3, 8</t>
  </si>
  <si>
    <t>Артема-7 (4-й п-д)</t>
  </si>
  <si>
    <t>Киевская-5а (2-й п-д)</t>
  </si>
  <si>
    <t>Ростовская-1 (3,4 п-ды)</t>
  </si>
  <si>
    <t>Донецкая-1а (4-й п-д)</t>
  </si>
  <si>
    <t>Донецкая-2 (2-й п-д)</t>
  </si>
  <si>
    <t>Киевская-5 (6,7,8 п-ды)</t>
  </si>
  <si>
    <t>Ростовская -4 (1-10 п-ды)</t>
  </si>
  <si>
    <t>Ростовская - 3 (1-й п-д)</t>
  </si>
  <si>
    <t>60 лет-1</t>
  </si>
  <si>
    <t>Киевская-8 (1-й п-д)</t>
  </si>
  <si>
    <t>Ростовская-4 (4-й п-д)</t>
  </si>
  <si>
    <t>60 лет-3 (7,9 п-ды)</t>
  </si>
  <si>
    <t>Ремонт розлива отопления</t>
  </si>
  <si>
    <t>Донецкая-2 (д.25-3шт,д.32-4шт.)</t>
  </si>
  <si>
    <t>Донецкая-5 (д.25-4шт,д.32-2шт.)</t>
  </si>
  <si>
    <t>Ростовская-4 (д.25-6шт,д.32-7шт.)</t>
  </si>
  <si>
    <t>Южная-2 (д.20 - 10шт.)</t>
  </si>
  <si>
    <t>60 л-1,3,3а, Р-8,К-1,1а,М-1,3,Д-13</t>
  </si>
  <si>
    <t>Донецкая-9 (8-13 п-ды)</t>
  </si>
  <si>
    <t>Армейская-4</t>
  </si>
  <si>
    <t>Ростовская-8 (1-6 п-ды)</t>
  </si>
  <si>
    <t>60 лет-3 (6-9 п-ды)</t>
  </si>
  <si>
    <t>Донецкая-11, 13</t>
  </si>
  <si>
    <t xml:space="preserve">    "СОГЛАСОВАНО"</t>
  </si>
  <si>
    <t xml:space="preserve">                       "УТВЕРЖДАЮ"</t>
  </si>
  <si>
    <t xml:space="preserve">Глава Новоургальского </t>
  </si>
  <si>
    <t xml:space="preserve">          Директор ООО Управляющая</t>
  </si>
  <si>
    <t>городского поселения</t>
  </si>
  <si>
    <t xml:space="preserve">          компания "Ургал"</t>
  </si>
  <si>
    <t>__________________ПАНОВ А.Е.</t>
  </si>
  <si>
    <t xml:space="preserve">               _________________МАГОДЕЕВ О.В.</t>
  </si>
  <si>
    <t>"______"___________2015 год.</t>
  </si>
  <si>
    <t xml:space="preserve">               "______"___________2015 год.</t>
  </si>
  <si>
    <t>Кол-во</t>
  </si>
  <si>
    <t>Исполнитель</t>
  </si>
  <si>
    <t>ООО  "УК Экопром"</t>
  </si>
  <si>
    <t>Донецкая-9 (5,12 п-ды)</t>
  </si>
  <si>
    <t>Ростовская-8 (4-й п-д)</t>
  </si>
  <si>
    <t>Молодежная-3 (8-й п-д)</t>
  </si>
  <si>
    <t>Киевская-4 (2,3  п-ды)</t>
  </si>
  <si>
    <t>Молодежная-3 (2,3,4 п-ды)</t>
  </si>
  <si>
    <t>Донецкая-2б (1,2 п-ды)</t>
  </si>
  <si>
    <t>60 лет-3а</t>
  </si>
  <si>
    <t>Артема -9 (4-й п-д)</t>
  </si>
  <si>
    <t>Киевская -1а  (2,3 п-ды)</t>
  </si>
  <si>
    <t>Ю-4 (5-й п-д)</t>
  </si>
  <si>
    <t>П-6 (1-й п-д)</t>
  </si>
  <si>
    <t>Донецкая-2а (2-й п-д)</t>
  </si>
  <si>
    <t>Донецкая-1 (1,8 п-ды)</t>
  </si>
  <si>
    <t>Донецкая-2б (2-й п-д)</t>
  </si>
  <si>
    <t>Капитальный ремонт</t>
  </si>
  <si>
    <t>Найм</t>
  </si>
  <si>
    <t>Киевская-5а(7-й п-д) кровля</t>
  </si>
  <si>
    <t>Донецкая-9 (3-й п-д) кровля</t>
  </si>
  <si>
    <t>Донецкая-1(4-й п-д)кровля</t>
  </si>
  <si>
    <t>Артема-7 (5-й п-д) кровля</t>
  </si>
  <si>
    <t>Донецкая-2б(2-й п-д)кровля</t>
  </si>
  <si>
    <t>Донецкая-7, кровля</t>
  </si>
  <si>
    <t>найм</t>
  </si>
  <si>
    <t>Донецкая-5(6-й п-д), кровля</t>
  </si>
  <si>
    <t>Ростовская-1(4-й п-д), кровля</t>
  </si>
  <si>
    <t>Армейская-4(1,2 п-ды), кровля</t>
  </si>
  <si>
    <t>Артема-9 (8-й п-д), кровля</t>
  </si>
  <si>
    <t>Ремонт козырьков над балко-</t>
  </si>
  <si>
    <t xml:space="preserve">нами Д-1,кв.42, кв.43, кв.58, </t>
  </si>
  <si>
    <t>Д-7,кв.10, Р-4, кв.149, кв.150</t>
  </si>
  <si>
    <t>Ремонт кровли 1-го подъезда</t>
  </si>
  <si>
    <t>жилого дома Ростовская-3</t>
  </si>
  <si>
    <t xml:space="preserve">нами А-7, кв.13, 45, 58, 59, 60, </t>
  </si>
  <si>
    <t>А-9, кв.13, Д-9, кв.60, 62</t>
  </si>
  <si>
    <t>пос.Новый Ургал ООО Управляющая компания "Ургал" на 01.01.2016 год</t>
  </si>
  <si>
    <t>пос.Новый Ургал на 01.01.2016 год.</t>
  </si>
  <si>
    <r>
      <t xml:space="preserve">пос.Новый Ургал </t>
    </r>
    <r>
      <rPr>
        <sz val="12"/>
        <rFont val="Arial Cyr"/>
        <family val="2"/>
      </rPr>
      <t xml:space="preserve"> на</t>
    </r>
    <r>
      <rPr>
        <b/>
        <u val="single"/>
        <sz val="14"/>
        <rFont val="Arial Cyr"/>
        <family val="2"/>
      </rPr>
      <t xml:space="preserve"> 2016</t>
    </r>
    <r>
      <rPr>
        <sz val="12"/>
        <rFont val="Arial Cyr"/>
        <family val="2"/>
      </rPr>
      <t xml:space="preserve"> год.</t>
    </r>
  </si>
  <si>
    <t>Киевская-5 (7-й подъезд)</t>
  </si>
  <si>
    <t>Артема-7 (1, 4 подъезды)</t>
  </si>
  <si>
    <t>Киевская-5а (2-й подъезд)</t>
  </si>
  <si>
    <t>Южная-2 (6-й подъезд)</t>
  </si>
  <si>
    <t>60 лет-3а (2-й подъезд)</t>
  </si>
  <si>
    <t>Ростовская-3 (4-й подъезд)</t>
  </si>
  <si>
    <t>Ростовская-1 (3,4,7 подъезды)</t>
  </si>
  <si>
    <t>Донецкая-1а (4, 5 подъезды)</t>
  </si>
  <si>
    <t>Донецкая-2 (2-й подъезд)</t>
  </si>
  <si>
    <t>Южная-4 (1-й подъезд)</t>
  </si>
  <si>
    <t>Киевская-5 (7-й п-д)</t>
  </si>
  <si>
    <t>Ростовская-4 (1-10 п-ды)</t>
  </si>
  <si>
    <t>Ростовская -4 (3,6-10 п-ды)</t>
  </si>
  <si>
    <t>Молодежная-3 (2-8 п-ды)</t>
  </si>
  <si>
    <t>Донецкая -11 (1,2,3,4 п-ды)</t>
  </si>
  <si>
    <t>Донецкая-1 (3-9 п-ды)</t>
  </si>
  <si>
    <t>Ростовская-8 (2-9 п-ды)</t>
  </si>
  <si>
    <t>Киевская-5 (1,2,3,4,5,6,7,8 п-ды)</t>
  </si>
  <si>
    <t>Победы-6 (1,2 подъезды)</t>
  </si>
  <si>
    <t>установка поручней по выявлению</t>
  </si>
  <si>
    <t>Замена системы ливневки</t>
  </si>
  <si>
    <t>Ростовская-1 (7,8 подъезды)</t>
  </si>
  <si>
    <t>д.100 мм</t>
  </si>
  <si>
    <t>Ростовская-4</t>
  </si>
  <si>
    <t>замена,задв.вент. х.в.,г.в.,отопл.</t>
  </si>
  <si>
    <t>Ростовская-1</t>
  </si>
  <si>
    <t>60 лет-1 (1,2 подъезды)</t>
  </si>
  <si>
    <t>д.150 мм до колодца</t>
  </si>
  <si>
    <t>Донецкая-9 (11-13 подъезды)</t>
  </si>
  <si>
    <t>Ростовская-8 (1-6 подъезды)</t>
  </si>
  <si>
    <t>Ростовская-8 (2-й подъезд)</t>
  </si>
  <si>
    <t>Киевская-5а (6-й подъезд)</t>
  </si>
  <si>
    <t>Донецкая-1а (8-й подъезд)</t>
  </si>
  <si>
    <t>замена трубы д.25 мм по отопл-ю</t>
  </si>
  <si>
    <t>Киевская-5а (9-й подъезд)</t>
  </si>
  <si>
    <t>замена трубы д.20 мм по отопл-ю в ванной</t>
  </si>
  <si>
    <t>Ремонт освещения в тамбурах</t>
  </si>
  <si>
    <t>И.о.директора</t>
  </si>
  <si>
    <t>МЕДВЕДЧУК Л.Н.</t>
  </si>
  <si>
    <t xml:space="preserve">И.о.директора  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</si>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</sst>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</numFmts>
  <fonts count="55">
    <font>
      <sz val="10"/>
      <name val="Arial Cyr"/>
      <family val="0"/>
    </font>
    <font>
      <sz val="12"/>
      <name val="Arial Cyr"/>
      <family val="2"/>
    </font>
    <font>
      <b/>
      <u val="single"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64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 vertical="top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68.25390625" style="0" customWidth="1"/>
    <col min="3" max="3" width="8.75390625" style="0" customWidth="1"/>
    <col min="4" max="4" width="8.125" style="0" customWidth="1"/>
    <col min="5" max="6" width="13.125" style="0" customWidth="1"/>
    <col min="7" max="8" width="13.25390625" style="0" customWidth="1"/>
  </cols>
  <sheetData>
    <row r="1" spans="1:8" s="3" customFormat="1" ht="15">
      <c r="A1" s="1" t="s">
        <v>207</v>
      </c>
      <c r="C1" s="1"/>
      <c r="E1" s="15" t="s">
        <v>208</v>
      </c>
      <c r="H1" s="1"/>
    </row>
    <row r="2" spans="1:8" s="3" customFormat="1" ht="15">
      <c r="A2" s="1" t="s">
        <v>209</v>
      </c>
      <c r="C2" s="1"/>
      <c r="E2" s="1" t="s">
        <v>210</v>
      </c>
      <c r="H2" s="1"/>
    </row>
    <row r="3" spans="1:8" s="3" customFormat="1" ht="15">
      <c r="A3" s="1" t="s">
        <v>211</v>
      </c>
      <c r="C3" s="1"/>
      <c r="E3" s="3" t="s">
        <v>212</v>
      </c>
      <c r="H3" s="1"/>
    </row>
    <row r="4" spans="1:8" s="3" customFormat="1" ht="15">
      <c r="A4" s="1" t="s">
        <v>213</v>
      </c>
      <c r="C4" s="4"/>
      <c r="E4" s="1" t="s">
        <v>214</v>
      </c>
      <c r="H4" s="1"/>
    </row>
    <row r="5" spans="1:8" s="3" customFormat="1" ht="15">
      <c r="A5" s="2" t="s">
        <v>215</v>
      </c>
      <c r="C5" s="4"/>
      <c r="E5" s="2" t="s">
        <v>216</v>
      </c>
      <c r="H5" s="1"/>
    </row>
    <row r="6" spans="1:4" s="3" customFormat="1" ht="15">
      <c r="A6" s="1"/>
      <c r="B6" s="4"/>
      <c r="D6" s="2"/>
    </row>
    <row r="7" spans="1:8" ht="15.75">
      <c r="A7" s="4"/>
      <c r="C7" s="28" t="s">
        <v>145</v>
      </c>
      <c r="D7" s="4"/>
      <c r="E7" s="4"/>
      <c r="F7" s="4"/>
      <c r="G7" s="4"/>
      <c r="H7" s="2"/>
    </row>
    <row r="8" spans="1:8" s="3" customFormat="1" ht="18">
      <c r="A8" s="1"/>
      <c r="C8" s="11" t="s">
        <v>256</v>
      </c>
      <c r="E8" s="1"/>
      <c r="F8" s="1"/>
      <c r="G8" s="2"/>
      <c r="H8" s="1"/>
    </row>
    <row r="9" spans="3:7" s="3" customFormat="1" ht="15.75">
      <c r="C9" s="26"/>
      <c r="G9" s="5"/>
    </row>
    <row r="10" spans="1:8" s="43" customFormat="1" ht="15">
      <c r="A10" s="39" t="s">
        <v>20</v>
      </c>
      <c r="B10" s="40"/>
      <c r="C10" s="41"/>
      <c r="D10" s="39" t="s">
        <v>42</v>
      </c>
      <c r="E10" s="40"/>
      <c r="F10" s="41"/>
      <c r="G10" s="41"/>
      <c r="H10" s="42"/>
    </row>
    <row r="11" spans="1:8" s="43" customFormat="1" ht="15">
      <c r="A11" s="44" t="s">
        <v>21</v>
      </c>
      <c r="B11" s="45" t="s">
        <v>43</v>
      </c>
      <c r="C11" s="44" t="s">
        <v>44</v>
      </c>
      <c r="D11" s="44" t="s">
        <v>45</v>
      </c>
      <c r="E11" s="45" t="s">
        <v>46</v>
      </c>
      <c r="F11" s="44" t="s">
        <v>47</v>
      </c>
      <c r="G11" s="44" t="s">
        <v>48</v>
      </c>
      <c r="H11" s="46" t="s">
        <v>49</v>
      </c>
    </row>
    <row r="12" spans="1:8" s="43" customFormat="1" ht="15">
      <c r="A12" s="47"/>
      <c r="B12" s="48"/>
      <c r="C12" s="47"/>
      <c r="D12" s="49" t="s">
        <v>50</v>
      </c>
      <c r="E12" s="48"/>
      <c r="F12" s="47"/>
      <c r="G12" s="47"/>
      <c r="H12" s="50"/>
    </row>
    <row r="13" spans="1:8" s="51" customFormat="1" ht="15" customHeight="1">
      <c r="A13" s="49">
        <v>1</v>
      </c>
      <c r="B13" s="104">
        <v>2</v>
      </c>
      <c r="C13" s="49">
        <v>3</v>
      </c>
      <c r="D13" s="49">
        <v>4</v>
      </c>
      <c r="E13" s="104">
        <v>5</v>
      </c>
      <c r="F13" s="49">
        <v>6</v>
      </c>
      <c r="G13" s="49">
        <v>7</v>
      </c>
      <c r="H13" s="105">
        <v>8</v>
      </c>
    </row>
    <row r="14" spans="1:8" s="51" customFormat="1" ht="15" customHeight="1">
      <c r="A14" s="45"/>
      <c r="B14" s="45" t="s">
        <v>51</v>
      </c>
      <c r="C14" s="45" t="s">
        <v>3</v>
      </c>
      <c r="D14" s="45">
        <f>SUM(E14:H14)</f>
        <v>18130</v>
      </c>
      <c r="E14" s="45">
        <f>E16+E34+E45+E53+E64</f>
        <v>3840</v>
      </c>
      <c r="F14" s="45">
        <f>F16+F34+F45+F53+F64</f>
        <v>5370</v>
      </c>
      <c r="G14" s="45">
        <f>G16+G34+G45+G53+G64</f>
        <v>5490</v>
      </c>
      <c r="H14" s="45">
        <f>H16+H34+H45+H53+H64</f>
        <v>3430</v>
      </c>
    </row>
    <row r="15" spans="1:8" s="51" customFormat="1" ht="15" customHeight="1">
      <c r="A15" s="29"/>
      <c r="B15" s="29"/>
      <c r="C15" s="29"/>
      <c r="D15" s="45"/>
      <c r="E15" s="29"/>
      <c r="F15" s="29"/>
      <c r="G15" s="29"/>
      <c r="H15" s="29"/>
    </row>
    <row r="16" spans="1:8" ht="15">
      <c r="A16" s="29">
        <v>1</v>
      </c>
      <c r="B16" s="52" t="s">
        <v>52</v>
      </c>
      <c r="C16" s="45" t="s">
        <v>3</v>
      </c>
      <c r="D16" s="45">
        <f>SUM(E16:H16)</f>
        <v>5270</v>
      </c>
      <c r="E16" s="45">
        <v>1240</v>
      </c>
      <c r="F16" s="45">
        <v>1380</v>
      </c>
      <c r="G16" s="45">
        <v>1450</v>
      </c>
      <c r="H16" s="45">
        <v>1200</v>
      </c>
    </row>
    <row r="17" spans="1:8" ht="15">
      <c r="A17" s="29"/>
      <c r="B17" s="53" t="s">
        <v>53</v>
      </c>
      <c r="C17" s="12" t="s">
        <v>7</v>
      </c>
      <c r="D17" s="23">
        <v>46</v>
      </c>
      <c r="E17" s="54" t="s">
        <v>54</v>
      </c>
      <c r="F17" s="45"/>
      <c r="G17" s="45"/>
      <c r="H17" s="45"/>
    </row>
    <row r="18" spans="1:8" ht="15">
      <c r="A18" s="29"/>
      <c r="B18" s="53"/>
      <c r="C18" s="12"/>
      <c r="D18" s="23"/>
      <c r="E18" s="63" t="s">
        <v>170</v>
      </c>
      <c r="F18" s="45"/>
      <c r="G18" s="45"/>
      <c r="H18" s="45"/>
    </row>
    <row r="19" spans="1:8" ht="18">
      <c r="A19" s="55"/>
      <c r="B19" s="24" t="s">
        <v>55</v>
      </c>
      <c r="C19" s="12"/>
      <c r="D19" s="24"/>
      <c r="E19" s="24"/>
      <c r="F19" s="24"/>
      <c r="G19" s="24"/>
      <c r="H19" s="56"/>
    </row>
    <row r="20" spans="1:8" ht="14.25">
      <c r="A20" s="55"/>
      <c r="B20" s="24" t="s">
        <v>56</v>
      </c>
      <c r="C20" s="12" t="s">
        <v>6</v>
      </c>
      <c r="D20" s="23">
        <v>438</v>
      </c>
      <c r="E20" s="54" t="s">
        <v>54</v>
      </c>
      <c r="F20" s="54"/>
      <c r="G20" s="54"/>
      <c r="H20" s="54"/>
    </row>
    <row r="21" spans="1:8" ht="14.25">
      <c r="A21" s="55"/>
      <c r="B21" s="24"/>
      <c r="C21" s="12"/>
      <c r="D21" s="23"/>
      <c r="E21" s="63" t="s">
        <v>170</v>
      </c>
      <c r="F21" s="54"/>
      <c r="G21" s="54"/>
      <c r="H21" s="54"/>
    </row>
    <row r="22" spans="1:8" ht="17.25" customHeight="1">
      <c r="A22" s="55"/>
      <c r="B22" s="24" t="s">
        <v>57</v>
      </c>
      <c r="C22" s="12" t="s">
        <v>6</v>
      </c>
      <c r="D22" s="23">
        <v>412</v>
      </c>
      <c r="E22" s="54" t="s">
        <v>54</v>
      </c>
      <c r="F22" s="54"/>
      <c r="G22" s="54"/>
      <c r="H22" s="54"/>
    </row>
    <row r="23" spans="1:8" ht="17.25" customHeight="1">
      <c r="A23" s="55"/>
      <c r="B23" s="24"/>
      <c r="C23" s="12"/>
      <c r="D23" s="23"/>
      <c r="E23" s="63" t="s">
        <v>170</v>
      </c>
      <c r="F23" s="54"/>
      <c r="G23" s="54"/>
      <c r="H23" s="54"/>
    </row>
    <row r="24" spans="1:8" ht="14.25">
      <c r="A24" s="55"/>
      <c r="B24" s="24" t="s">
        <v>58</v>
      </c>
      <c r="C24" s="12" t="s">
        <v>6</v>
      </c>
      <c r="D24" s="23">
        <v>350</v>
      </c>
      <c r="E24" s="54" t="s">
        <v>54</v>
      </c>
      <c r="F24" s="54"/>
      <c r="G24" s="54"/>
      <c r="H24" s="54"/>
    </row>
    <row r="25" spans="1:8" ht="14.25">
      <c r="A25" s="55"/>
      <c r="B25" s="24"/>
      <c r="C25" s="12"/>
      <c r="D25" s="23"/>
      <c r="E25" s="63" t="s">
        <v>170</v>
      </c>
      <c r="F25" s="54"/>
      <c r="G25" s="54"/>
      <c r="H25" s="54"/>
    </row>
    <row r="26" spans="1:8" ht="14.25">
      <c r="A26" s="55"/>
      <c r="B26" s="24" t="s">
        <v>59</v>
      </c>
      <c r="C26" s="12" t="s">
        <v>6</v>
      </c>
      <c r="D26" s="23">
        <v>706</v>
      </c>
      <c r="E26" s="54" t="s">
        <v>54</v>
      </c>
      <c r="F26" s="54"/>
      <c r="G26" s="54"/>
      <c r="H26" s="54"/>
    </row>
    <row r="27" spans="1:8" ht="14.25">
      <c r="A27" s="55"/>
      <c r="B27" s="24"/>
      <c r="C27" s="12"/>
      <c r="D27" s="23"/>
      <c r="E27" s="63" t="s">
        <v>170</v>
      </c>
      <c r="F27" s="54"/>
      <c r="G27" s="54"/>
      <c r="H27" s="54"/>
    </row>
    <row r="28" spans="1:8" ht="14.25">
      <c r="A28" s="55"/>
      <c r="B28" s="24" t="s">
        <v>60</v>
      </c>
      <c r="C28" s="12" t="s">
        <v>7</v>
      </c>
      <c r="D28" s="23">
        <v>46</v>
      </c>
      <c r="E28" s="54" t="s">
        <v>54</v>
      </c>
      <c r="F28" s="54"/>
      <c r="G28" s="54"/>
      <c r="H28" s="54"/>
    </row>
    <row r="29" spans="1:8" ht="14.25">
      <c r="A29" s="55"/>
      <c r="B29" s="24"/>
      <c r="C29" s="12"/>
      <c r="D29" s="23"/>
      <c r="E29" s="63" t="s">
        <v>170</v>
      </c>
      <c r="F29" s="54"/>
      <c r="G29" s="54"/>
      <c r="H29" s="54"/>
    </row>
    <row r="30" spans="1:8" ht="14.25">
      <c r="A30" s="55"/>
      <c r="B30" s="24" t="s">
        <v>61</v>
      </c>
      <c r="C30" s="12" t="s">
        <v>6</v>
      </c>
      <c r="D30" s="23">
        <v>210</v>
      </c>
      <c r="E30" s="54" t="s">
        <v>54</v>
      </c>
      <c r="F30" s="54"/>
      <c r="G30" s="54"/>
      <c r="H30" s="54"/>
    </row>
    <row r="31" spans="1:8" ht="14.25">
      <c r="A31" s="55"/>
      <c r="B31" s="24"/>
      <c r="C31" s="12"/>
      <c r="D31" s="23"/>
      <c r="E31" s="63" t="s">
        <v>170</v>
      </c>
      <c r="F31" s="54"/>
      <c r="G31" s="54"/>
      <c r="H31" s="54"/>
    </row>
    <row r="32" spans="1:8" ht="14.25">
      <c r="A32" s="55"/>
      <c r="B32" s="24" t="s">
        <v>62</v>
      </c>
      <c r="C32" s="12" t="s">
        <v>5</v>
      </c>
      <c r="D32" s="23">
        <v>108</v>
      </c>
      <c r="E32" s="54" t="s">
        <v>54</v>
      </c>
      <c r="F32" s="54"/>
      <c r="G32" s="54"/>
      <c r="H32" s="54"/>
    </row>
    <row r="33" spans="1:8" ht="14.25">
      <c r="A33" s="55"/>
      <c r="B33" s="24"/>
      <c r="C33" s="12"/>
      <c r="D33" s="23"/>
      <c r="E33" s="63" t="s">
        <v>170</v>
      </c>
      <c r="F33" s="54"/>
      <c r="G33" s="54"/>
      <c r="H33" s="54"/>
    </row>
    <row r="34" spans="1:8" s="43" customFormat="1" ht="15">
      <c r="A34" s="23">
        <v>2</v>
      </c>
      <c r="B34" s="57" t="s">
        <v>63</v>
      </c>
      <c r="C34" s="51" t="s">
        <v>3</v>
      </c>
      <c r="D34" s="45">
        <f>SUM(E34:H34)</f>
        <v>4580</v>
      </c>
      <c r="E34" s="58">
        <v>1000</v>
      </c>
      <c r="F34" s="58">
        <v>1310</v>
      </c>
      <c r="G34" s="58">
        <v>1320</v>
      </c>
      <c r="H34" s="58">
        <v>950</v>
      </c>
    </row>
    <row r="35" spans="1:8" ht="14.25">
      <c r="A35" s="55"/>
      <c r="B35" s="24" t="s">
        <v>64</v>
      </c>
      <c r="C35" s="12"/>
      <c r="D35" s="23"/>
      <c r="E35" s="54"/>
      <c r="F35" s="54"/>
      <c r="G35" s="54"/>
      <c r="H35" s="54"/>
    </row>
    <row r="36" spans="1:8" ht="14.25">
      <c r="A36" s="55"/>
      <c r="B36" s="24" t="s">
        <v>65</v>
      </c>
      <c r="C36" s="12"/>
      <c r="D36" s="23"/>
      <c r="E36" s="63" t="s">
        <v>170</v>
      </c>
      <c r="F36" s="54"/>
      <c r="G36" s="54"/>
      <c r="H36" s="54"/>
    </row>
    <row r="37" spans="1:8" ht="14.25">
      <c r="A37" s="55"/>
      <c r="B37" s="24" t="s">
        <v>66</v>
      </c>
      <c r="C37" s="12" t="s">
        <v>6</v>
      </c>
      <c r="D37" s="23">
        <v>214</v>
      </c>
      <c r="E37" s="54" t="s">
        <v>54</v>
      </c>
      <c r="F37" s="54"/>
      <c r="G37" s="54"/>
      <c r="H37" s="54"/>
    </row>
    <row r="38" spans="1:8" ht="15">
      <c r="A38" s="59">
        <v>1</v>
      </c>
      <c r="B38" s="60">
        <v>2</v>
      </c>
      <c r="C38" s="59">
        <v>3</v>
      </c>
      <c r="D38" s="59">
        <v>4</v>
      </c>
      <c r="E38" s="60">
        <v>5</v>
      </c>
      <c r="F38" s="59">
        <v>6</v>
      </c>
      <c r="G38" s="59">
        <v>7</v>
      </c>
      <c r="H38" s="64">
        <v>8</v>
      </c>
    </row>
    <row r="39" spans="1:8" ht="14.25">
      <c r="A39" s="55"/>
      <c r="B39" s="24" t="s">
        <v>58</v>
      </c>
      <c r="C39" s="12" t="s">
        <v>6</v>
      </c>
      <c r="D39" s="23">
        <v>280</v>
      </c>
      <c r="E39" s="54" t="s">
        <v>54</v>
      </c>
      <c r="F39" s="54"/>
      <c r="G39" s="54"/>
      <c r="H39" s="54"/>
    </row>
    <row r="40" spans="1:8" ht="14.25">
      <c r="A40" s="55"/>
      <c r="B40" s="24"/>
      <c r="C40" s="12"/>
      <c r="D40" s="23"/>
      <c r="E40" s="63" t="s">
        <v>170</v>
      </c>
      <c r="F40" s="54"/>
      <c r="G40" s="54"/>
      <c r="H40" s="54"/>
    </row>
    <row r="41" spans="1:8" ht="14.25">
      <c r="A41" s="55"/>
      <c r="B41" s="24" t="s">
        <v>67</v>
      </c>
      <c r="C41" s="12" t="s">
        <v>40</v>
      </c>
      <c r="D41" s="23">
        <v>458</v>
      </c>
      <c r="E41" s="54" t="s">
        <v>54</v>
      </c>
      <c r="F41" s="54"/>
      <c r="G41" s="54"/>
      <c r="H41" s="54"/>
    </row>
    <row r="42" spans="1:8" ht="14.25">
      <c r="A42" s="55"/>
      <c r="B42" s="24"/>
      <c r="C42" s="12"/>
      <c r="D42" s="23"/>
      <c r="E42" s="63" t="s">
        <v>170</v>
      </c>
      <c r="F42" s="54"/>
      <c r="G42" s="54"/>
      <c r="H42" s="54"/>
    </row>
    <row r="43" spans="1:8" ht="14.25">
      <c r="A43" s="55"/>
      <c r="B43" s="24" t="s">
        <v>68</v>
      </c>
      <c r="C43" s="12" t="s">
        <v>5</v>
      </c>
      <c r="D43" s="23">
        <v>74</v>
      </c>
      <c r="E43" s="54" t="s">
        <v>54</v>
      </c>
      <c r="F43" s="54"/>
      <c r="G43" s="54"/>
      <c r="H43" s="54"/>
    </row>
    <row r="44" spans="1:8" ht="15" customHeight="1">
      <c r="A44" s="23"/>
      <c r="B44" s="24"/>
      <c r="C44" s="12"/>
      <c r="D44" s="23"/>
      <c r="E44" s="63" t="s">
        <v>170</v>
      </c>
      <c r="F44" s="24"/>
      <c r="G44" s="24"/>
      <c r="H44" s="56"/>
    </row>
    <row r="45" spans="1:8" s="43" customFormat="1" ht="15">
      <c r="A45" s="23">
        <v>3</v>
      </c>
      <c r="B45" s="57" t="s">
        <v>69</v>
      </c>
      <c r="C45" s="51" t="s">
        <v>3</v>
      </c>
      <c r="D45" s="45">
        <f>SUM(E45:H45)</f>
        <v>2770</v>
      </c>
      <c r="E45" s="58">
        <v>650</v>
      </c>
      <c r="F45" s="58">
        <v>800</v>
      </c>
      <c r="G45" s="58">
        <v>820</v>
      </c>
      <c r="H45" s="58">
        <v>500</v>
      </c>
    </row>
    <row r="46" spans="1:8" ht="15" customHeight="1">
      <c r="A46" s="55"/>
      <c r="B46" s="24" t="s">
        <v>70</v>
      </c>
      <c r="C46" s="12"/>
      <c r="D46" s="23"/>
      <c r="E46" s="24"/>
      <c r="F46" s="24"/>
      <c r="G46" s="24"/>
      <c r="H46" s="56"/>
    </row>
    <row r="47" spans="1:8" ht="14.25">
      <c r="A47" s="55"/>
      <c r="B47" s="24" t="s">
        <v>71</v>
      </c>
      <c r="C47" s="12" t="s">
        <v>40</v>
      </c>
      <c r="D47" s="23">
        <v>145</v>
      </c>
      <c r="E47" s="54" t="s">
        <v>54</v>
      </c>
      <c r="F47" s="54"/>
      <c r="G47" s="54"/>
      <c r="H47" s="54"/>
    </row>
    <row r="48" spans="1:8" ht="14.25">
      <c r="A48" s="55"/>
      <c r="B48" s="24"/>
      <c r="C48" s="12"/>
      <c r="D48" s="23"/>
      <c r="E48" s="63" t="s">
        <v>170</v>
      </c>
      <c r="F48" s="54"/>
      <c r="G48" s="54"/>
      <c r="H48" s="54"/>
    </row>
    <row r="49" spans="1:8" ht="14.25">
      <c r="A49" s="55"/>
      <c r="B49" s="24" t="s">
        <v>72</v>
      </c>
      <c r="C49" s="12" t="s">
        <v>6</v>
      </c>
      <c r="D49" s="23">
        <v>206</v>
      </c>
      <c r="E49" s="54" t="s">
        <v>54</v>
      </c>
      <c r="F49" s="54"/>
      <c r="G49" s="54"/>
      <c r="H49" s="54"/>
    </row>
    <row r="50" spans="1:8" ht="14.25">
      <c r="A50" s="55"/>
      <c r="B50" s="24"/>
      <c r="C50" s="12"/>
      <c r="D50" s="23"/>
      <c r="E50" s="63" t="s">
        <v>170</v>
      </c>
      <c r="F50" s="54"/>
      <c r="G50" s="54"/>
      <c r="H50" s="54"/>
    </row>
    <row r="51" spans="1:8" ht="14.25">
      <c r="A51" s="55"/>
      <c r="B51" s="24" t="s">
        <v>73</v>
      </c>
      <c r="C51" s="12" t="s">
        <v>6</v>
      </c>
      <c r="D51" s="23">
        <v>75</v>
      </c>
      <c r="E51" s="54" t="s">
        <v>54</v>
      </c>
      <c r="F51" s="54"/>
      <c r="G51" s="54"/>
      <c r="H51" s="54"/>
    </row>
    <row r="52" spans="1:8" ht="14.25">
      <c r="A52" s="55"/>
      <c r="B52" s="24"/>
      <c r="C52" s="12"/>
      <c r="D52" s="23"/>
      <c r="E52" s="63" t="s">
        <v>170</v>
      </c>
      <c r="F52" s="54"/>
      <c r="G52" s="54"/>
      <c r="H52" s="54"/>
    </row>
    <row r="53" spans="1:8" s="43" customFormat="1" ht="15" customHeight="1">
      <c r="A53" s="23">
        <v>4</v>
      </c>
      <c r="B53" s="57" t="s">
        <v>74</v>
      </c>
      <c r="C53" s="51" t="s">
        <v>3</v>
      </c>
      <c r="D53" s="45">
        <f>SUM(E53:H53)</f>
        <v>3910</v>
      </c>
      <c r="E53" s="58">
        <v>950</v>
      </c>
      <c r="F53" s="58">
        <v>1080</v>
      </c>
      <c r="G53" s="58">
        <v>1100</v>
      </c>
      <c r="H53" s="58">
        <v>780</v>
      </c>
    </row>
    <row r="54" spans="1:8" s="43" customFormat="1" ht="15" customHeight="1">
      <c r="A54" s="23"/>
      <c r="B54" s="24" t="s">
        <v>75</v>
      </c>
      <c r="C54" s="55" t="s">
        <v>6</v>
      </c>
      <c r="D54" s="29">
        <v>1025</v>
      </c>
      <c r="E54" s="54" t="s">
        <v>54</v>
      </c>
      <c r="F54" s="54"/>
      <c r="G54" s="54"/>
      <c r="H54" s="54"/>
    </row>
    <row r="55" spans="1:8" s="43" customFormat="1" ht="15" customHeight="1">
      <c r="A55" s="23"/>
      <c r="B55" s="24"/>
      <c r="C55" s="55"/>
      <c r="D55" s="29"/>
      <c r="E55" s="63" t="s">
        <v>170</v>
      </c>
      <c r="F55" s="54"/>
      <c r="G55" s="54"/>
      <c r="H55" s="54"/>
    </row>
    <row r="56" spans="1:8" s="43" customFormat="1" ht="15" customHeight="1">
      <c r="A56" s="23"/>
      <c r="B56" s="24" t="s">
        <v>9</v>
      </c>
      <c r="C56" s="55" t="s">
        <v>6</v>
      </c>
      <c r="D56" s="29">
        <v>84</v>
      </c>
      <c r="E56" s="54" t="s">
        <v>54</v>
      </c>
      <c r="F56" s="54"/>
      <c r="G56" s="54"/>
      <c r="H56" s="54"/>
    </row>
    <row r="57" spans="1:8" s="43" customFormat="1" ht="15" customHeight="1">
      <c r="A57" s="23"/>
      <c r="B57" s="24"/>
      <c r="C57" s="55"/>
      <c r="D57" s="29"/>
      <c r="E57" s="63" t="s">
        <v>170</v>
      </c>
      <c r="F57" s="54"/>
      <c r="G57" s="54"/>
      <c r="H57" s="54"/>
    </row>
    <row r="58" spans="1:8" s="43" customFormat="1" ht="15" customHeight="1">
      <c r="A58" s="23"/>
      <c r="B58" s="24" t="s">
        <v>76</v>
      </c>
      <c r="C58" s="12" t="s">
        <v>5</v>
      </c>
      <c r="D58" s="29">
        <v>82</v>
      </c>
      <c r="E58" s="54" t="s">
        <v>54</v>
      </c>
      <c r="F58" s="54"/>
      <c r="G58" s="54"/>
      <c r="H58" s="54"/>
    </row>
    <row r="59" spans="1:8" s="43" customFormat="1" ht="15" customHeight="1">
      <c r="A59" s="23"/>
      <c r="B59" s="24"/>
      <c r="C59" s="12"/>
      <c r="D59" s="29"/>
      <c r="E59" s="63" t="s">
        <v>170</v>
      </c>
      <c r="F59" s="54"/>
      <c r="G59" s="54"/>
      <c r="H59" s="54"/>
    </row>
    <row r="60" spans="1:8" s="43" customFormat="1" ht="15" customHeight="1">
      <c r="A60" s="23"/>
      <c r="B60" s="24" t="s">
        <v>77</v>
      </c>
      <c r="C60" s="55" t="s">
        <v>6</v>
      </c>
      <c r="D60" s="29">
        <v>205</v>
      </c>
      <c r="E60" s="54" t="s">
        <v>54</v>
      </c>
      <c r="F60" s="54"/>
      <c r="G60" s="54"/>
      <c r="H60" s="54"/>
    </row>
    <row r="61" spans="1:8" s="43" customFormat="1" ht="15" customHeight="1">
      <c r="A61" s="23"/>
      <c r="B61" s="24"/>
      <c r="C61" s="55"/>
      <c r="D61" s="29"/>
      <c r="E61" s="63" t="s">
        <v>170</v>
      </c>
      <c r="F61" s="54"/>
      <c r="G61" s="54"/>
      <c r="H61" s="54"/>
    </row>
    <row r="62" spans="1:8" s="43" customFormat="1" ht="15" customHeight="1">
      <c r="A62" s="23"/>
      <c r="B62" s="24" t="s">
        <v>78</v>
      </c>
      <c r="C62" s="55" t="s">
        <v>6</v>
      </c>
      <c r="D62" s="29">
        <v>171</v>
      </c>
      <c r="E62" s="54" t="s">
        <v>54</v>
      </c>
      <c r="F62" s="54"/>
      <c r="G62" s="54"/>
      <c r="H62" s="54"/>
    </row>
    <row r="63" spans="1:8" s="61" customFormat="1" ht="15" customHeight="1">
      <c r="A63" s="45"/>
      <c r="B63" s="45"/>
      <c r="C63" s="45"/>
      <c r="D63" s="45"/>
      <c r="E63" s="63" t="s">
        <v>170</v>
      </c>
      <c r="F63" s="45"/>
      <c r="G63" s="45"/>
      <c r="H63" s="28"/>
    </row>
    <row r="64" spans="1:8" s="43" customFormat="1" ht="15" customHeight="1">
      <c r="A64" s="23">
        <v>5</v>
      </c>
      <c r="B64" s="57" t="s">
        <v>79</v>
      </c>
      <c r="C64" s="51" t="s">
        <v>3</v>
      </c>
      <c r="D64" s="45">
        <f>SUM(E64:H64)</f>
        <v>1600</v>
      </c>
      <c r="E64" s="24"/>
      <c r="F64" s="58">
        <v>800</v>
      </c>
      <c r="G64" s="58">
        <v>800</v>
      </c>
      <c r="H64" s="62"/>
    </row>
    <row r="65" spans="1:8" ht="15" customHeight="1">
      <c r="A65" s="55"/>
      <c r="B65" s="24" t="s">
        <v>80</v>
      </c>
      <c r="D65" s="23"/>
      <c r="E65" s="24"/>
      <c r="F65" s="24"/>
      <c r="G65" s="24"/>
      <c r="H65" s="56"/>
    </row>
    <row r="66" spans="1:8" ht="15" customHeight="1">
      <c r="A66" s="55"/>
      <c r="B66" s="24" t="s">
        <v>81</v>
      </c>
      <c r="C66" s="12" t="s">
        <v>5</v>
      </c>
      <c r="D66" s="23">
        <v>620</v>
      </c>
      <c r="E66" s="24"/>
      <c r="F66" s="23" t="s">
        <v>171</v>
      </c>
      <c r="G66" s="23" t="s">
        <v>172</v>
      </c>
      <c r="H66" s="56"/>
    </row>
    <row r="67" spans="1:8" ht="14.25">
      <c r="A67" s="55"/>
      <c r="B67" s="24" t="s">
        <v>82</v>
      </c>
      <c r="C67" s="23" t="s">
        <v>5</v>
      </c>
      <c r="D67" s="23">
        <v>12300</v>
      </c>
      <c r="E67" s="54" t="s">
        <v>54</v>
      </c>
      <c r="F67" s="54"/>
      <c r="G67" s="54"/>
      <c r="H67" s="54"/>
    </row>
    <row r="68" spans="1:8" ht="14.25">
      <c r="A68" s="55"/>
      <c r="B68" s="24"/>
      <c r="C68" s="23"/>
      <c r="D68" s="23"/>
      <c r="E68" s="63" t="s">
        <v>170</v>
      </c>
      <c r="F68" s="54"/>
      <c r="G68" s="54"/>
      <c r="H68" s="54"/>
    </row>
    <row r="69" spans="1:8" ht="15" customHeight="1">
      <c r="A69" s="23"/>
      <c r="B69" s="24"/>
      <c r="C69" s="23"/>
      <c r="D69" s="23"/>
      <c r="F69" s="54"/>
      <c r="G69" s="54"/>
      <c r="H69" s="54"/>
    </row>
    <row r="70" spans="1:8" s="3" customFormat="1" ht="15">
      <c r="A70" s="1" t="s">
        <v>40</v>
      </c>
      <c r="B70" s="4" t="s">
        <v>296</v>
      </c>
      <c r="C70" s="4"/>
      <c r="D70" s="6"/>
      <c r="E70" s="6"/>
      <c r="H70" s="4"/>
    </row>
    <row r="71" spans="1:8" s="3" customFormat="1" ht="15">
      <c r="A71" s="1"/>
      <c r="B71" s="4" t="s">
        <v>83</v>
      </c>
      <c r="C71" s="4"/>
      <c r="D71" s="6"/>
      <c r="E71" s="6"/>
      <c r="F71" s="15" t="s">
        <v>295</v>
      </c>
      <c r="H71" s="4"/>
    </row>
    <row r="72" spans="1:8" s="3" customFormat="1" ht="15">
      <c r="A72" s="1"/>
      <c r="B72" s="8"/>
      <c r="C72" s="4"/>
      <c r="D72" s="6"/>
      <c r="E72" s="6"/>
      <c r="F72" s="2"/>
      <c r="H72" s="4"/>
    </row>
    <row r="73" spans="1:8" s="3" customFormat="1" ht="15">
      <c r="A73" s="6"/>
      <c r="B73" s="8"/>
      <c r="C73" s="4"/>
      <c r="D73" s="6"/>
      <c r="E73" s="6"/>
      <c r="F73" s="6"/>
      <c r="H73" s="4"/>
    </row>
    <row r="74" spans="1:8" s="3" customFormat="1" ht="15">
      <c r="A74" s="6"/>
      <c r="B74" s="6" t="s">
        <v>41</v>
      </c>
      <c r="C74" s="6"/>
      <c r="D74" s="6"/>
      <c r="E74" s="5"/>
      <c r="F74" s="5" t="s">
        <v>24</v>
      </c>
      <c r="H74"/>
    </row>
    <row r="75" spans="1:8" s="3" customFormat="1" ht="15">
      <c r="A75" s="6"/>
      <c r="B75" s="6"/>
      <c r="C75" s="6"/>
      <c r="D75" s="6"/>
      <c r="E75" s="5"/>
      <c r="F75" s="5"/>
      <c r="H75"/>
    </row>
    <row r="76" spans="1:8" s="3" customFormat="1" ht="15">
      <c r="A76" s="6"/>
      <c r="B76" s="6"/>
      <c r="C76" s="6"/>
      <c r="D76" s="6"/>
      <c r="E76" s="5"/>
      <c r="F76" s="5"/>
      <c r="H76"/>
    </row>
    <row r="77" spans="1:8" s="3" customFormat="1" ht="15">
      <c r="A77" s="6"/>
      <c r="B77" s="6"/>
      <c r="C77" s="6"/>
      <c r="D77" s="6"/>
      <c r="E77" s="5"/>
      <c r="F77" s="5"/>
      <c r="H77"/>
    </row>
    <row r="78" spans="1:8" s="3" customFormat="1" ht="15">
      <c r="A78" s="6"/>
      <c r="B78" s="6"/>
      <c r="C78" s="6"/>
      <c r="D78" s="6"/>
      <c r="E78" s="5"/>
      <c r="F78" s="5"/>
      <c r="H78"/>
    </row>
    <row r="80" spans="2:5" ht="15">
      <c r="B80" s="6"/>
      <c r="C80" s="5"/>
      <c r="D80" s="5"/>
      <c r="E80" s="3"/>
    </row>
  </sheetData>
  <sheetProtection/>
  <printOptions/>
  <pageMargins left="0.3937007874015748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">
      <selection activeCell="B211" sqref="B211"/>
    </sheetView>
  </sheetViews>
  <sheetFormatPr defaultColWidth="9.00390625" defaultRowHeight="12.75"/>
  <cols>
    <col min="1" max="1" width="6.75390625" style="3" customWidth="1"/>
    <col min="2" max="2" width="36.75390625" style="3" customWidth="1"/>
    <col min="3" max="3" width="27.875" style="3" customWidth="1"/>
    <col min="4" max="5" width="10.75390625" style="3" customWidth="1"/>
    <col min="6" max="6" width="14.75390625" style="3" customWidth="1"/>
    <col min="7" max="7" width="14.875" style="5" customWidth="1"/>
    <col min="8" max="8" width="21.875" style="3" customWidth="1"/>
    <col min="9" max="16384" width="9.125" style="3" customWidth="1"/>
  </cols>
  <sheetData>
    <row r="1" spans="1:8" ht="15">
      <c r="A1" s="1" t="s">
        <v>207</v>
      </c>
      <c r="C1" s="1"/>
      <c r="F1" s="15" t="s">
        <v>208</v>
      </c>
      <c r="G1" s="3"/>
      <c r="H1" s="1"/>
    </row>
    <row r="2" spans="1:8" ht="15">
      <c r="A2" s="1" t="s">
        <v>209</v>
      </c>
      <c r="C2" s="1"/>
      <c r="E2" s="2"/>
      <c r="F2" s="1" t="s">
        <v>210</v>
      </c>
      <c r="G2" s="3"/>
      <c r="H2" s="1"/>
    </row>
    <row r="3" spans="1:8" ht="15">
      <c r="A3" s="1" t="s">
        <v>211</v>
      </c>
      <c r="C3" s="1"/>
      <c r="E3" s="2"/>
      <c r="F3" s="3" t="s">
        <v>212</v>
      </c>
      <c r="G3" s="3"/>
      <c r="H3" s="1"/>
    </row>
    <row r="4" spans="1:8" ht="15">
      <c r="A4" s="1" t="s">
        <v>213</v>
      </c>
      <c r="C4" s="4"/>
      <c r="E4" s="2"/>
      <c r="F4" s="1" t="s">
        <v>214</v>
      </c>
      <c r="G4" s="3"/>
      <c r="H4" s="1"/>
    </row>
    <row r="5" spans="1:8" ht="15">
      <c r="A5" s="2" t="s">
        <v>215</v>
      </c>
      <c r="C5" s="4"/>
      <c r="E5" s="1"/>
      <c r="F5" s="2" t="s">
        <v>216</v>
      </c>
      <c r="G5" s="3"/>
      <c r="H5" s="1"/>
    </row>
    <row r="6" spans="1:8" ht="15">
      <c r="A6" s="2"/>
      <c r="C6" s="4"/>
      <c r="E6" s="1"/>
      <c r="F6" s="2"/>
      <c r="G6" s="3"/>
      <c r="H6" s="1"/>
    </row>
    <row r="7" spans="1:8" ht="15">
      <c r="A7" s="2"/>
      <c r="C7" s="4"/>
      <c r="E7" s="1"/>
      <c r="F7" s="2"/>
      <c r="G7" s="3"/>
      <c r="H7" s="1"/>
    </row>
    <row r="8" spans="1:8" ht="15" customHeight="1">
      <c r="A8" s="4"/>
      <c r="B8" s="4"/>
      <c r="D8" s="65" t="s">
        <v>85</v>
      </c>
      <c r="E8" s="4"/>
      <c r="F8" s="4"/>
      <c r="G8" s="2"/>
      <c r="H8" s="4"/>
    </row>
    <row r="9" spans="1:8" ht="15" customHeight="1">
      <c r="A9" s="4"/>
      <c r="B9" s="66" t="s">
        <v>18</v>
      </c>
      <c r="C9" s="27" t="s">
        <v>86</v>
      </c>
      <c r="D9" s="4"/>
      <c r="E9" s="4"/>
      <c r="F9" s="4"/>
      <c r="G9" s="4"/>
      <c r="H9" s="2"/>
    </row>
    <row r="10" ht="15" customHeight="1">
      <c r="D10" s="26" t="s">
        <v>84</v>
      </c>
    </row>
    <row r="11" spans="1:8" ht="18">
      <c r="A11" s="1"/>
      <c r="D11" s="11" t="s">
        <v>256</v>
      </c>
      <c r="E11" s="1"/>
      <c r="F11" s="1"/>
      <c r="G11" s="2"/>
      <c r="H11" s="1"/>
    </row>
    <row r="12" spans="1:8" ht="15.75">
      <c r="A12" s="1"/>
      <c r="D12" s="11"/>
      <c r="E12" s="1"/>
      <c r="F12" s="1"/>
      <c r="G12" s="2"/>
      <c r="H12" s="1"/>
    </row>
    <row r="13" spans="1:8" ht="15" customHeight="1">
      <c r="A13" s="67" t="s">
        <v>20</v>
      </c>
      <c r="B13" s="68" t="s">
        <v>87</v>
      </c>
      <c r="C13" s="68" t="s">
        <v>88</v>
      </c>
      <c r="D13" s="68" t="s">
        <v>37</v>
      </c>
      <c r="E13" s="69" t="s">
        <v>217</v>
      </c>
      <c r="F13" s="68" t="s">
        <v>89</v>
      </c>
      <c r="G13" s="69" t="s">
        <v>90</v>
      </c>
      <c r="H13" s="68" t="s">
        <v>218</v>
      </c>
    </row>
    <row r="14" spans="1:8" ht="15">
      <c r="A14" s="70" t="s">
        <v>21</v>
      </c>
      <c r="B14" s="71" t="s">
        <v>10</v>
      </c>
      <c r="C14" s="71" t="s">
        <v>38</v>
      </c>
      <c r="D14" s="72" t="s">
        <v>39</v>
      </c>
      <c r="E14" s="4"/>
      <c r="F14" s="72" t="s">
        <v>91</v>
      </c>
      <c r="G14" s="4" t="s">
        <v>92</v>
      </c>
      <c r="H14" s="72"/>
    </row>
    <row r="15" spans="1:8" ht="15">
      <c r="A15" s="73">
        <v>1</v>
      </c>
      <c r="B15" s="74">
        <v>2</v>
      </c>
      <c r="C15" s="75">
        <v>3</v>
      </c>
      <c r="D15" s="74">
        <v>4</v>
      </c>
      <c r="E15" s="75">
        <v>5</v>
      </c>
      <c r="F15" s="74">
        <v>6</v>
      </c>
      <c r="G15" s="75">
        <v>7</v>
      </c>
      <c r="H15" s="74">
        <v>8</v>
      </c>
    </row>
    <row r="16" spans="1:8" ht="15" customHeight="1">
      <c r="A16" s="4"/>
      <c r="B16" s="4"/>
      <c r="C16" s="65" t="s">
        <v>25</v>
      </c>
      <c r="D16" s="4"/>
      <c r="E16" s="4"/>
      <c r="F16" s="76">
        <f>F17+F95+F178</f>
        <v>9050</v>
      </c>
      <c r="G16" s="76"/>
      <c r="H16" s="4"/>
    </row>
    <row r="17" spans="1:8" s="35" customFormat="1" ht="15" customHeight="1">
      <c r="A17" s="30"/>
      <c r="B17" s="31"/>
      <c r="C17" s="31" t="s">
        <v>93</v>
      </c>
      <c r="E17" s="33"/>
      <c r="F17" s="86">
        <f>F19+F26+F39+F42+F45+F55+F62+F69+F83+F93</f>
        <v>4140</v>
      </c>
      <c r="G17" s="87"/>
      <c r="H17" s="78"/>
    </row>
    <row r="18" spans="1:6" s="35" customFormat="1" ht="15" customHeight="1">
      <c r="A18" s="30"/>
      <c r="B18" s="31"/>
      <c r="C18" s="31"/>
      <c r="E18" s="33"/>
      <c r="F18" s="86"/>
    </row>
    <row r="19" spans="1:6" s="35" customFormat="1" ht="15" customHeight="1">
      <c r="A19" s="36">
        <v>1</v>
      </c>
      <c r="B19" s="36"/>
      <c r="C19" s="31" t="s">
        <v>146</v>
      </c>
      <c r="E19" s="32"/>
      <c r="F19" s="77">
        <v>90</v>
      </c>
    </row>
    <row r="20" spans="1:8" ht="15">
      <c r="A20" s="6">
        <v>1</v>
      </c>
      <c r="B20" s="8" t="s">
        <v>141</v>
      </c>
      <c r="C20" s="6" t="s">
        <v>95</v>
      </c>
      <c r="D20" s="6" t="s">
        <v>5</v>
      </c>
      <c r="E20" s="6">
        <v>15</v>
      </c>
      <c r="F20" s="7">
        <f>E20*0.994</f>
        <v>14.91</v>
      </c>
      <c r="G20" s="6" t="s">
        <v>4</v>
      </c>
      <c r="H20" s="3" t="s">
        <v>83</v>
      </c>
    </row>
    <row r="21" spans="1:8" ht="15">
      <c r="A21" s="6">
        <v>2</v>
      </c>
      <c r="B21" s="3" t="s">
        <v>147</v>
      </c>
      <c r="C21" s="6" t="s">
        <v>95</v>
      </c>
      <c r="D21" s="6" t="s">
        <v>5</v>
      </c>
      <c r="E21" s="6">
        <v>20</v>
      </c>
      <c r="F21" s="7">
        <f>E21*0.924</f>
        <v>18.48</v>
      </c>
      <c r="G21" s="78" t="s">
        <v>96</v>
      </c>
      <c r="H21" s="3" t="s">
        <v>83</v>
      </c>
    </row>
    <row r="22" spans="1:8" ht="15">
      <c r="A22" s="6">
        <v>3</v>
      </c>
      <c r="B22" s="3" t="s">
        <v>142</v>
      </c>
      <c r="C22" s="6" t="s">
        <v>95</v>
      </c>
      <c r="D22" s="6" t="s">
        <v>5</v>
      </c>
      <c r="E22" s="6">
        <v>20</v>
      </c>
      <c r="F22" s="7">
        <f>E22*0.924</f>
        <v>18.48</v>
      </c>
      <c r="G22" s="6" t="s">
        <v>4</v>
      </c>
      <c r="H22" s="3" t="s">
        <v>83</v>
      </c>
    </row>
    <row r="23" spans="1:8" ht="15">
      <c r="A23" s="6">
        <v>4</v>
      </c>
      <c r="B23" s="3" t="s">
        <v>148</v>
      </c>
      <c r="C23" s="6" t="s">
        <v>95</v>
      </c>
      <c r="D23" s="6" t="s">
        <v>5</v>
      </c>
      <c r="E23" s="6">
        <v>15</v>
      </c>
      <c r="F23" s="7">
        <f>E23*0.924</f>
        <v>13.860000000000001</v>
      </c>
      <c r="G23" s="78" t="s">
        <v>96</v>
      </c>
      <c r="H23" s="3" t="s">
        <v>83</v>
      </c>
    </row>
    <row r="24" spans="1:8" ht="15">
      <c r="A24" s="6">
        <v>5</v>
      </c>
      <c r="B24" s="3" t="s">
        <v>143</v>
      </c>
      <c r="C24" s="6" t="s">
        <v>95</v>
      </c>
      <c r="D24" s="6" t="s">
        <v>5</v>
      </c>
      <c r="E24" s="6">
        <v>20</v>
      </c>
      <c r="F24" s="7">
        <f>E24*0.924</f>
        <v>18.48</v>
      </c>
      <c r="G24" s="78" t="s">
        <v>96</v>
      </c>
      <c r="H24" s="3" t="s">
        <v>83</v>
      </c>
    </row>
    <row r="25" spans="1:6" s="35" customFormat="1" ht="15" customHeight="1">
      <c r="A25" s="30"/>
      <c r="B25" s="31"/>
      <c r="C25" s="31"/>
      <c r="E25" s="33">
        <f>SUM(E20:E24)</f>
        <v>90</v>
      </c>
      <c r="F25" s="86"/>
    </row>
    <row r="26" spans="1:7" s="35" customFormat="1" ht="15" customHeight="1">
      <c r="A26" s="36">
        <v>2</v>
      </c>
      <c r="B26" s="36"/>
      <c r="C26" s="31" t="s">
        <v>94</v>
      </c>
      <c r="E26" s="32"/>
      <c r="F26" s="77">
        <v>1160</v>
      </c>
      <c r="G26" s="78"/>
    </row>
    <row r="27" spans="1:8" ht="15">
      <c r="A27" s="6">
        <v>1</v>
      </c>
      <c r="B27" s="98" t="s">
        <v>257</v>
      </c>
      <c r="C27" s="6" t="s">
        <v>95</v>
      </c>
      <c r="D27" s="6" t="s">
        <v>5</v>
      </c>
      <c r="E27" s="6">
        <v>130</v>
      </c>
      <c r="F27" s="7">
        <f aca="true" t="shared" si="0" ref="F27:F36">E27*0.9245</f>
        <v>120.185</v>
      </c>
      <c r="G27" s="78" t="s">
        <v>96</v>
      </c>
      <c r="H27" s="3" t="s">
        <v>83</v>
      </c>
    </row>
    <row r="28" spans="1:8" ht="15">
      <c r="A28" s="6">
        <v>2</v>
      </c>
      <c r="B28" s="98" t="s">
        <v>258</v>
      </c>
      <c r="C28" s="6" t="s">
        <v>95</v>
      </c>
      <c r="D28" s="6" t="s">
        <v>5</v>
      </c>
      <c r="E28" s="6">
        <v>110</v>
      </c>
      <c r="F28" s="7">
        <f t="shared" si="0"/>
        <v>101.695</v>
      </c>
      <c r="G28" s="6" t="s">
        <v>4</v>
      </c>
      <c r="H28" s="3" t="s">
        <v>83</v>
      </c>
    </row>
    <row r="29" spans="1:8" ht="15">
      <c r="A29" s="6">
        <v>3</v>
      </c>
      <c r="B29" s="98" t="s">
        <v>259</v>
      </c>
      <c r="C29" s="6" t="s">
        <v>95</v>
      </c>
      <c r="D29" s="6" t="s">
        <v>5</v>
      </c>
      <c r="E29" s="6">
        <v>120</v>
      </c>
      <c r="F29" s="7">
        <f t="shared" si="0"/>
        <v>110.94</v>
      </c>
      <c r="G29" s="78" t="s">
        <v>96</v>
      </c>
      <c r="H29" s="3" t="s">
        <v>83</v>
      </c>
    </row>
    <row r="30" spans="1:8" ht="15">
      <c r="A30" s="6">
        <v>4</v>
      </c>
      <c r="B30" s="98" t="s">
        <v>260</v>
      </c>
      <c r="C30" s="6" t="s">
        <v>95</v>
      </c>
      <c r="D30" s="6" t="s">
        <v>5</v>
      </c>
      <c r="E30" s="6">
        <v>150</v>
      </c>
      <c r="F30" s="7">
        <f t="shared" si="0"/>
        <v>138.675</v>
      </c>
      <c r="G30" s="6" t="s">
        <v>4</v>
      </c>
      <c r="H30" s="3" t="s">
        <v>83</v>
      </c>
    </row>
    <row r="31" spans="1:8" ht="15">
      <c r="A31" s="6">
        <v>5</v>
      </c>
      <c r="B31" s="10" t="s">
        <v>261</v>
      </c>
      <c r="C31" s="6" t="s">
        <v>95</v>
      </c>
      <c r="D31" s="6" t="s">
        <v>5</v>
      </c>
      <c r="E31" s="6">
        <v>120</v>
      </c>
      <c r="F31" s="7">
        <f t="shared" si="0"/>
        <v>110.94</v>
      </c>
      <c r="G31" s="78" t="s">
        <v>96</v>
      </c>
      <c r="H31" s="3" t="s">
        <v>83</v>
      </c>
    </row>
    <row r="32" spans="1:8" ht="15">
      <c r="A32" s="6">
        <v>6</v>
      </c>
      <c r="B32" s="10" t="s">
        <v>262</v>
      </c>
      <c r="C32" s="6" t="s">
        <v>95</v>
      </c>
      <c r="D32" s="6" t="s">
        <v>5</v>
      </c>
      <c r="E32" s="6">
        <v>130</v>
      </c>
      <c r="F32" s="7">
        <f t="shared" si="0"/>
        <v>120.185</v>
      </c>
      <c r="G32" s="6" t="s">
        <v>4</v>
      </c>
      <c r="H32" s="3" t="s">
        <v>83</v>
      </c>
    </row>
    <row r="33" spans="1:8" ht="15">
      <c r="A33" s="6">
        <v>7</v>
      </c>
      <c r="B33" s="10" t="s">
        <v>263</v>
      </c>
      <c r="C33" s="6" t="s">
        <v>95</v>
      </c>
      <c r="D33" s="6" t="s">
        <v>5</v>
      </c>
      <c r="E33" s="6">
        <v>130</v>
      </c>
      <c r="F33" s="7">
        <f t="shared" si="0"/>
        <v>120.185</v>
      </c>
      <c r="G33" s="78" t="s">
        <v>96</v>
      </c>
      <c r="H33" s="3" t="s">
        <v>83</v>
      </c>
    </row>
    <row r="34" spans="1:8" ht="15">
      <c r="A34" s="6">
        <v>8</v>
      </c>
      <c r="B34" s="10" t="s">
        <v>264</v>
      </c>
      <c r="C34" s="6" t="s">
        <v>95</v>
      </c>
      <c r="D34" s="6" t="s">
        <v>5</v>
      </c>
      <c r="E34" s="6">
        <v>120</v>
      </c>
      <c r="F34" s="7">
        <f t="shared" si="0"/>
        <v>110.94</v>
      </c>
      <c r="G34" s="6" t="s">
        <v>4</v>
      </c>
      <c r="H34" s="3" t="s">
        <v>83</v>
      </c>
    </row>
    <row r="35" spans="1:8" ht="15">
      <c r="A35" s="6">
        <v>9</v>
      </c>
      <c r="B35" s="10" t="s">
        <v>265</v>
      </c>
      <c r="C35" s="6" t="s">
        <v>95</v>
      </c>
      <c r="D35" s="6" t="s">
        <v>5</v>
      </c>
      <c r="E35" s="6">
        <v>120</v>
      </c>
      <c r="F35" s="7">
        <f t="shared" si="0"/>
        <v>110.94</v>
      </c>
      <c r="G35" s="78" t="s">
        <v>96</v>
      </c>
      <c r="H35" s="3" t="s">
        <v>83</v>
      </c>
    </row>
    <row r="36" spans="1:8" ht="15">
      <c r="A36" s="6">
        <v>10</v>
      </c>
      <c r="B36" s="10" t="s">
        <v>266</v>
      </c>
      <c r="C36" s="6" t="s">
        <v>95</v>
      </c>
      <c r="D36" s="6" t="s">
        <v>5</v>
      </c>
      <c r="E36" s="6">
        <v>140</v>
      </c>
      <c r="F36" s="7">
        <f t="shared" si="0"/>
        <v>129.43</v>
      </c>
      <c r="G36" s="6" t="s">
        <v>4</v>
      </c>
      <c r="H36" s="3" t="s">
        <v>83</v>
      </c>
    </row>
    <row r="37" spans="1:8" ht="15">
      <c r="A37" s="6">
        <v>7</v>
      </c>
      <c r="B37" s="3" t="s">
        <v>97</v>
      </c>
      <c r="C37" s="6" t="s">
        <v>95</v>
      </c>
      <c r="D37" s="6"/>
      <c r="E37" s="6"/>
      <c r="F37" s="7"/>
      <c r="G37" s="6" t="s">
        <v>8</v>
      </c>
      <c r="H37" s="3" t="s">
        <v>83</v>
      </c>
    </row>
    <row r="38" spans="1:8" ht="15">
      <c r="A38" s="73">
        <v>1</v>
      </c>
      <c r="B38" s="74">
        <v>2</v>
      </c>
      <c r="C38" s="75">
        <v>3</v>
      </c>
      <c r="D38" s="74">
        <v>4</v>
      </c>
      <c r="E38" s="75">
        <v>5</v>
      </c>
      <c r="F38" s="74">
        <v>6</v>
      </c>
      <c r="G38" s="75">
        <v>7</v>
      </c>
      <c r="H38" s="74">
        <v>8</v>
      </c>
    </row>
    <row r="39" spans="1:8" ht="15" customHeight="1">
      <c r="A39" s="26">
        <v>3</v>
      </c>
      <c r="B39" s="8"/>
      <c r="C39" s="26" t="s">
        <v>9</v>
      </c>
      <c r="E39" s="6"/>
      <c r="F39" s="79">
        <f>SUM(F40)</f>
        <v>450</v>
      </c>
      <c r="G39" s="78"/>
      <c r="H39" s="18"/>
    </row>
    <row r="40" spans="1:8" ht="15">
      <c r="A40" s="6">
        <v>1</v>
      </c>
      <c r="B40" s="3" t="s">
        <v>11</v>
      </c>
      <c r="C40" s="6" t="s">
        <v>98</v>
      </c>
      <c r="D40" s="6" t="s">
        <v>6</v>
      </c>
      <c r="E40" s="6">
        <v>160</v>
      </c>
      <c r="F40" s="7">
        <v>450</v>
      </c>
      <c r="G40" s="6" t="s">
        <v>4</v>
      </c>
      <c r="H40" s="18" t="s">
        <v>83</v>
      </c>
    </row>
    <row r="42" spans="1:8" ht="15" customHeight="1">
      <c r="A42" s="26">
        <v>4</v>
      </c>
      <c r="B42" s="8"/>
      <c r="C42" s="26" t="s">
        <v>13</v>
      </c>
      <c r="E42" s="6"/>
      <c r="F42" s="79">
        <f>SUM(F43)</f>
        <v>198</v>
      </c>
      <c r="G42" s="78"/>
      <c r="H42" s="18"/>
    </row>
    <row r="43" spans="1:8" ht="15">
      <c r="A43" s="6">
        <v>1</v>
      </c>
      <c r="B43" s="3" t="s">
        <v>11</v>
      </c>
      <c r="C43" s="4" t="s">
        <v>99</v>
      </c>
      <c r="D43" s="6" t="s">
        <v>5</v>
      </c>
      <c r="E43" s="6">
        <v>154</v>
      </c>
      <c r="F43" s="7">
        <v>198</v>
      </c>
      <c r="G43" s="6" t="s">
        <v>4</v>
      </c>
      <c r="H43" s="18" t="s">
        <v>83</v>
      </c>
    </row>
    <row r="44" spans="1:8" ht="15">
      <c r="A44" s="6"/>
      <c r="C44" s="4"/>
      <c r="D44" s="6"/>
      <c r="E44" s="6"/>
      <c r="F44" s="7"/>
      <c r="G44" s="6"/>
      <c r="H44" s="18"/>
    </row>
    <row r="45" spans="1:8" ht="15" customHeight="1">
      <c r="A45" s="26">
        <v>5</v>
      </c>
      <c r="B45" s="8"/>
      <c r="C45" s="26" t="s">
        <v>26</v>
      </c>
      <c r="E45" s="21"/>
      <c r="F45" s="79">
        <v>1160</v>
      </c>
      <c r="G45" s="78"/>
      <c r="H45" s="20"/>
    </row>
    <row r="46" spans="1:8" ht="15" customHeight="1">
      <c r="A46" s="6">
        <v>1</v>
      </c>
      <c r="B46" s="81" t="s">
        <v>267</v>
      </c>
      <c r="C46" s="4" t="s">
        <v>100</v>
      </c>
      <c r="D46" s="6" t="s">
        <v>6</v>
      </c>
      <c r="E46" s="6">
        <v>1</v>
      </c>
      <c r="F46" s="7">
        <v>125</v>
      </c>
      <c r="G46" s="6" t="s">
        <v>4</v>
      </c>
      <c r="H46" s="3" t="s">
        <v>83</v>
      </c>
    </row>
    <row r="47" spans="1:8" ht="15" customHeight="1">
      <c r="A47" s="6">
        <v>2</v>
      </c>
      <c r="B47" s="8" t="s">
        <v>269</v>
      </c>
      <c r="C47" s="4" t="s">
        <v>100</v>
      </c>
      <c r="D47" s="6" t="s">
        <v>6</v>
      </c>
      <c r="E47" s="6">
        <v>6</v>
      </c>
      <c r="F47" s="7">
        <v>660</v>
      </c>
      <c r="G47" s="6" t="s">
        <v>4</v>
      </c>
      <c r="H47" s="3" t="s">
        <v>83</v>
      </c>
    </row>
    <row r="48" spans="1:8" ht="15" customHeight="1">
      <c r="A48" s="6">
        <v>3</v>
      </c>
      <c r="B48" s="8" t="s">
        <v>270</v>
      </c>
      <c r="C48" s="4" t="s">
        <v>100</v>
      </c>
      <c r="D48" s="6" t="s">
        <v>6</v>
      </c>
      <c r="E48" s="6">
        <v>7</v>
      </c>
      <c r="F48" s="7">
        <v>770</v>
      </c>
      <c r="G48" s="6" t="s">
        <v>4</v>
      </c>
      <c r="H48" s="3" t="s">
        <v>83</v>
      </c>
    </row>
    <row r="49" spans="1:8" ht="15" customHeight="1">
      <c r="A49" s="6">
        <v>4</v>
      </c>
      <c r="B49" s="81" t="s">
        <v>271</v>
      </c>
      <c r="C49" s="4" t="s">
        <v>100</v>
      </c>
      <c r="D49" s="6" t="s">
        <v>6</v>
      </c>
      <c r="E49" s="6">
        <v>3</v>
      </c>
      <c r="F49" s="7">
        <v>500</v>
      </c>
      <c r="G49" s="78" t="s">
        <v>96</v>
      </c>
      <c r="H49" s="3" t="s">
        <v>83</v>
      </c>
    </row>
    <row r="50" spans="1:8" ht="15" customHeight="1">
      <c r="A50" s="6">
        <v>5</v>
      </c>
      <c r="B50" s="8" t="s">
        <v>154</v>
      </c>
      <c r="C50" s="4" t="s">
        <v>100</v>
      </c>
      <c r="D50" s="6" t="s">
        <v>6</v>
      </c>
      <c r="E50" s="6">
        <v>9</v>
      </c>
      <c r="F50" s="7">
        <v>990</v>
      </c>
      <c r="G50" s="6" t="s">
        <v>4</v>
      </c>
      <c r="H50" s="3" t="s">
        <v>83</v>
      </c>
    </row>
    <row r="51" spans="1:8" ht="15" customHeight="1">
      <c r="A51" s="6">
        <v>6</v>
      </c>
      <c r="B51" s="3" t="s">
        <v>272</v>
      </c>
      <c r="C51" s="4" t="s">
        <v>100</v>
      </c>
      <c r="D51" s="6" t="s">
        <v>6</v>
      </c>
      <c r="E51" s="6">
        <v>7</v>
      </c>
      <c r="F51" s="7">
        <v>770</v>
      </c>
      <c r="G51" s="78" t="s">
        <v>96</v>
      </c>
      <c r="H51" s="3" t="s">
        <v>83</v>
      </c>
    </row>
    <row r="52" spans="1:8" ht="15" customHeight="1">
      <c r="A52" s="6">
        <v>7</v>
      </c>
      <c r="B52" s="3" t="s">
        <v>273</v>
      </c>
      <c r="C52" s="4" t="s">
        <v>100</v>
      </c>
      <c r="D52" s="6" t="s">
        <v>6</v>
      </c>
      <c r="E52" s="6">
        <v>8</v>
      </c>
      <c r="F52" s="7">
        <v>1000</v>
      </c>
      <c r="G52" s="6" t="s">
        <v>4</v>
      </c>
      <c r="H52" s="3" t="s">
        <v>83</v>
      </c>
    </row>
    <row r="53" spans="1:8" ht="15" customHeight="1">
      <c r="A53" s="6">
        <v>8</v>
      </c>
      <c r="B53" s="3" t="s">
        <v>153</v>
      </c>
      <c r="C53" s="4" t="s">
        <v>100</v>
      </c>
      <c r="D53" s="6" t="s">
        <v>6</v>
      </c>
      <c r="E53" s="6">
        <v>7</v>
      </c>
      <c r="F53" s="7">
        <v>875</v>
      </c>
      <c r="G53" s="78" t="s">
        <v>96</v>
      </c>
      <c r="H53" s="3" t="s">
        <v>83</v>
      </c>
    </row>
    <row r="54" spans="1:7" ht="15" customHeight="1">
      <c r="A54" s="6"/>
      <c r="B54" s="81"/>
      <c r="C54" s="4"/>
      <c r="D54" s="6"/>
      <c r="E54" s="6"/>
      <c r="F54" s="7"/>
      <c r="G54" s="78"/>
    </row>
    <row r="55" spans="1:8" ht="15.75">
      <c r="A55" s="26">
        <v>6</v>
      </c>
      <c r="B55" s="8"/>
      <c r="C55" s="26" t="s">
        <v>16</v>
      </c>
      <c r="D55" s="6"/>
      <c r="E55" s="6"/>
      <c r="F55" s="79">
        <v>202</v>
      </c>
      <c r="H55" s="4"/>
    </row>
    <row r="56" spans="1:8" ht="15">
      <c r="A56" s="13">
        <v>1</v>
      </c>
      <c r="B56" s="8" t="s">
        <v>35</v>
      </c>
      <c r="C56" s="4" t="s">
        <v>100</v>
      </c>
      <c r="D56" s="6" t="s">
        <v>6</v>
      </c>
      <c r="E56" s="6">
        <v>2</v>
      </c>
      <c r="F56" s="7">
        <f>E56*6.31</f>
        <v>12.62</v>
      </c>
      <c r="G56" s="78" t="s">
        <v>96</v>
      </c>
      <c r="H56" s="4" t="s">
        <v>83</v>
      </c>
    </row>
    <row r="57" spans="1:8" ht="15">
      <c r="A57" s="13">
        <v>2</v>
      </c>
      <c r="B57" s="8" t="s">
        <v>101</v>
      </c>
      <c r="C57" s="4" t="s">
        <v>100</v>
      </c>
      <c r="D57" s="6" t="s">
        <v>6</v>
      </c>
      <c r="E57" s="6">
        <v>6</v>
      </c>
      <c r="F57" s="7">
        <f>E57*6.31</f>
        <v>37.86</v>
      </c>
      <c r="G57" s="78" t="s">
        <v>96</v>
      </c>
      <c r="H57" s="4" t="s">
        <v>83</v>
      </c>
    </row>
    <row r="58" spans="1:8" ht="15">
      <c r="A58" s="13">
        <v>3</v>
      </c>
      <c r="B58" s="8" t="s">
        <v>102</v>
      </c>
      <c r="C58" s="4" t="s">
        <v>100</v>
      </c>
      <c r="D58" s="6" t="s">
        <v>6</v>
      </c>
      <c r="E58" s="6">
        <v>6</v>
      </c>
      <c r="F58" s="7">
        <f>E58*6.31</f>
        <v>37.86</v>
      </c>
      <c r="G58" s="6" t="s">
        <v>4</v>
      </c>
      <c r="H58" s="4" t="s">
        <v>83</v>
      </c>
    </row>
    <row r="59" spans="1:8" ht="15">
      <c r="A59" s="13">
        <v>4</v>
      </c>
      <c r="B59" s="8" t="s">
        <v>274</v>
      </c>
      <c r="C59" s="4" t="s">
        <v>100</v>
      </c>
      <c r="D59" s="6" t="s">
        <v>6</v>
      </c>
      <c r="E59" s="6">
        <v>8</v>
      </c>
      <c r="F59" s="7">
        <f>E59*6.31</f>
        <v>50.48</v>
      </c>
      <c r="G59" s="6" t="s">
        <v>4</v>
      </c>
      <c r="H59" s="4" t="s">
        <v>83</v>
      </c>
    </row>
    <row r="60" spans="1:8" ht="15">
      <c r="A60" s="13">
        <v>5</v>
      </c>
      <c r="B60" s="8" t="s">
        <v>268</v>
      </c>
      <c r="C60" s="4" t="s">
        <v>100</v>
      </c>
      <c r="D60" s="6" t="s">
        <v>6</v>
      </c>
      <c r="E60" s="6">
        <v>10</v>
      </c>
      <c r="F60" s="7">
        <f>E60*6.31</f>
        <v>63.099999999999994</v>
      </c>
      <c r="G60" s="6" t="s">
        <v>4</v>
      </c>
      <c r="H60" s="4" t="s">
        <v>83</v>
      </c>
    </row>
    <row r="61" spans="1:8" ht="15">
      <c r="A61" s="13"/>
      <c r="B61" s="8"/>
      <c r="C61" s="4"/>
      <c r="D61" s="6"/>
      <c r="E61" s="6"/>
      <c r="F61" s="7"/>
      <c r="H61" s="4"/>
    </row>
    <row r="62" spans="1:8" ht="13.5" customHeight="1">
      <c r="A62" s="26">
        <v>7</v>
      </c>
      <c r="B62" s="8"/>
      <c r="C62" s="26" t="s">
        <v>128</v>
      </c>
      <c r="D62" s="6"/>
      <c r="E62" s="6"/>
      <c r="F62" s="79">
        <v>160</v>
      </c>
      <c r="H62" s="4"/>
    </row>
    <row r="63" spans="1:8" ht="13.5" customHeight="1">
      <c r="A63" s="13">
        <v>1</v>
      </c>
      <c r="B63" s="8" t="s">
        <v>23</v>
      </c>
      <c r="C63" s="6" t="s">
        <v>95</v>
      </c>
      <c r="D63" s="6" t="s">
        <v>6</v>
      </c>
      <c r="E63" s="6">
        <v>4</v>
      </c>
      <c r="F63" s="7">
        <f>E63*6.14</f>
        <v>24.56</v>
      </c>
      <c r="G63" s="78" t="s">
        <v>96</v>
      </c>
      <c r="H63" s="4" t="s">
        <v>83</v>
      </c>
    </row>
    <row r="64" spans="1:8" ht="13.5" customHeight="1">
      <c r="A64" s="13">
        <v>2</v>
      </c>
      <c r="B64" s="8" t="s">
        <v>27</v>
      </c>
      <c r="C64" s="6" t="s">
        <v>95</v>
      </c>
      <c r="D64" s="6" t="s">
        <v>6</v>
      </c>
      <c r="E64" s="6">
        <v>4</v>
      </c>
      <c r="F64" s="7">
        <f>E64*6.14</f>
        <v>24.56</v>
      </c>
      <c r="G64" s="6" t="s">
        <v>4</v>
      </c>
      <c r="H64" s="4" t="s">
        <v>83</v>
      </c>
    </row>
    <row r="65" spans="1:8" ht="15">
      <c r="A65" s="13">
        <v>3</v>
      </c>
      <c r="B65" s="8" t="s">
        <v>28</v>
      </c>
      <c r="C65" s="6" t="s">
        <v>95</v>
      </c>
      <c r="D65" s="6" t="s">
        <v>6</v>
      </c>
      <c r="E65" s="6">
        <v>6</v>
      </c>
      <c r="F65" s="7">
        <f>E65*6.14</f>
        <v>36.839999999999996</v>
      </c>
      <c r="G65" s="78" t="s">
        <v>96</v>
      </c>
      <c r="H65" s="4" t="s">
        <v>83</v>
      </c>
    </row>
    <row r="66" spans="1:8" ht="13.5" customHeight="1">
      <c r="A66" s="13">
        <v>4</v>
      </c>
      <c r="B66" s="8" t="s">
        <v>34</v>
      </c>
      <c r="C66" s="6" t="s">
        <v>95</v>
      </c>
      <c r="D66" s="6" t="s">
        <v>6</v>
      </c>
      <c r="E66" s="6">
        <v>7</v>
      </c>
      <c r="F66" s="7">
        <f>E66*6.14</f>
        <v>42.98</v>
      </c>
      <c r="G66" s="6" t="s">
        <v>4</v>
      </c>
      <c r="H66" s="4" t="s">
        <v>83</v>
      </c>
    </row>
    <row r="67" spans="1:8" ht="13.5" customHeight="1">
      <c r="A67" s="13">
        <v>5</v>
      </c>
      <c r="B67" s="8" t="s">
        <v>192</v>
      </c>
      <c r="C67" s="6" t="s">
        <v>95</v>
      </c>
      <c r="D67" s="6" t="s">
        <v>6</v>
      </c>
      <c r="E67" s="6">
        <v>5</v>
      </c>
      <c r="F67" s="7">
        <f>E67*6.14</f>
        <v>30.7</v>
      </c>
      <c r="G67" s="78" t="s">
        <v>96</v>
      </c>
      <c r="H67" s="4" t="s">
        <v>83</v>
      </c>
    </row>
    <row r="68" spans="1:8" ht="15">
      <c r="A68" s="13"/>
      <c r="B68" s="8"/>
      <c r="C68" s="4"/>
      <c r="D68" s="6"/>
      <c r="E68" s="6"/>
      <c r="F68" s="7"/>
      <c r="H68" s="4"/>
    </row>
    <row r="69" spans="1:8" ht="15" customHeight="1">
      <c r="A69" s="26">
        <v>8</v>
      </c>
      <c r="B69" s="8"/>
      <c r="C69" s="26" t="s">
        <v>12</v>
      </c>
      <c r="E69" s="6"/>
      <c r="F69" s="79">
        <v>280</v>
      </c>
      <c r="G69" s="3"/>
      <c r="H69" s="4"/>
    </row>
    <row r="70" spans="1:8" ht="15" customHeight="1">
      <c r="A70" s="13">
        <v>1</v>
      </c>
      <c r="B70" s="8" t="s">
        <v>149</v>
      </c>
      <c r="C70" s="4" t="s">
        <v>103</v>
      </c>
      <c r="D70" s="17" t="s">
        <v>40</v>
      </c>
      <c r="E70" s="6">
        <v>30</v>
      </c>
      <c r="F70" s="7">
        <f>E70*0.51</f>
        <v>15.3</v>
      </c>
      <c r="G70" s="6" t="s">
        <v>4</v>
      </c>
      <c r="H70" s="4" t="s">
        <v>83</v>
      </c>
    </row>
    <row r="71" spans="1:8" ht="15" customHeight="1">
      <c r="A71" s="6">
        <v>2</v>
      </c>
      <c r="B71" s="81" t="s">
        <v>150</v>
      </c>
      <c r="C71" s="4" t="s">
        <v>103</v>
      </c>
      <c r="D71" s="17" t="s">
        <v>40</v>
      </c>
      <c r="E71" s="6">
        <v>30</v>
      </c>
      <c r="F71" s="7">
        <f>E71*0.51</f>
        <v>15.3</v>
      </c>
      <c r="G71" s="6" t="s">
        <v>4</v>
      </c>
      <c r="H71" s="4" t="s">
        <v>83</v>
      </c>
    </row>
    <row r="72" spans="1:8" ht="15" customHeight="1">
      <c r="A72" s="6">
        <v>3</v>
      </c>
      <c r="B72" s="81" t="s">
        <v>104</v>
      </c>
      <c r="C72" s="4" t="s">
        <v>103</v>
      </c>
      <c r="D72" s="17" t="s">
        <v>40</v>
      </c>
      <c r="E72" s="6">
        <v>80</v>
      </c>
      <c r="F72" s="7">
        <f aca="true" t="shared" si="1" ref="F72:F81">E72*0.51</f>
        <v>40.8</v>
      </c>
      <c r="G72" s="78" t="s">
        <v>96</v>
      </c>
      <c r="H72" s="4" t="s">
        <v>83</v>
      </c>
    </row>
    <row r="73" spans="1:8" ht="15" customHeight="1">
      <c r="A73" s="6">
        <v>4</v>
      </c>
      <c r="B73" s="8" t="s">
        <v>155</v>
      </c>
      <c r="C73" s="4" t="s">
        <v>103</v>
      </c>
      <c r="D73" s="13" t="s">
        <v>40</v>
      </c>
      <c r="E73" s="6">
        <v>30</v>
      </c>
      <c r="F73" s="7">
        <f t="shared" si="1"/>
        <v>15.3</v>
      </c>
      <c r="G73" s="78" t="s">
        <v>96</v>
      </c>
      <c r="H73" s="4" t="s">
        <v>83</v>
      </c>
    </row>
    <row r="74" spans="1:8" ht="15" customHeight="1">
      <c r="A74" s="6">
        <v>5</v>
      </c>
      <c r="B74" s="8" t="s">
        <v>105</v>
      </c>
      <c r="C74" s="4" t="s">
        <v>103</v>
      </c>
      <c r="D74" s="17" t="s">
        <v>40</v>
      </c>
      <c r="E74" s="6">
        <v>50</v>
      </c>
      <c r="F74" s="7">
        <f t="shared" si="1"/>
        <v>25.5</v>
      </c>
      <c r="G74" s="78" t="s">
        <v>96</v>
      </c>
      <c r="H74" s="4" t="s">
        <v>83</v>
      </c>
    </row>
    <row r="75" spans="1:8" ht="15" customHeight="1">
      <c r="A75" s="6">
        <v>6</v>
      </c>
      <c r="B75" s="8" t="s">
        <v>156</v>
      </c>
      <c r="C75" s="4" t="s">
        <v>103</v>
      </c>
      <c r="D75" s="13" t="s">
        <v>40</v>
      </c>
      <c r="E75" s="6">
        <v>30</v>
      </c>
      <c r="F75" s="7">
        <f t="shared" si="1"/>
        <v>15.3</v>
      </c>
      <c r="G75" s="78" t="s">
        <v>96</v>
      </c>
      <c r="H75" s="4" t="s">
        <v>83</v>
      </c>
    </row>
    <row r="76" spans="1:8" ht="15">
      <c r="A76" s="73">
        <v>1</v>
      </c>
      <c r="B76" s="74">
        <v>2</v>
      </c>
      <c r="C76" s="75">
        <v>3</v>
      </c>
      <c r="D76" s="74">
        <v>4</v>
      </c>
      <c r="E76" s="75">
        <v>5</v>
      </c>
      <c r="F76" s="74">
        <v>6</v>
      </c>
      <c r="G76" s="75">
        <v>7</v>
      </c>
      <c r="H76" s="74">
        <v>8</v>
      </c>
    </row>
    <row r="77" spans="1:8" ht="15">
      <c r="A77" s="6">
        <v>7</v>
      </c>
      <c r="B77" s="8" t="s">
        <v>130</v>
      </c>
      <c r="C77" s="4" t="s">
        <v>103</v>
      </c>
      <c r="D77" s="13" t="s">
        <v>40</v>
      </c>
      <c r="E77" s="6">
        <v>20</v>
      </c>
      <c r="F77" s="7">
        <f t="shared" si="1"/>
        <v>10.2</v>
      </c>
      <c r="G77" s="78" t="s">
        <v>96</v>
      </c>
      <c r="H77" s="4" t="s">
        <v>83</v>
      </c>
    </row>
    <row r="78" spans="1:8" ht="15">
      <c r="A78" s="6">
        <v>8</v>
      </c>
      <c r="B78" s="8" t="s">
        <v>106</v>
      </c>
      <c r="C78" s="4" t="s">
        <v>103</v>
      </c>
      <c r="D78" s="17" t="s">
        <v>40</v>
      </c>
      <c r="E78" s="6">
        <v>70</v>
      </c>
      <c r="F78" s="7">
        <f t="shared" si="1"/>
        <v>35.7</v>
      </c>
      <c r="G78" s="78" t="s">
        <v>96</v>
      </c>
      <c r="H78" s="4" t="s">
        <v>83</v>
      </c>
    </row>
    <row r="79" spans="1:8" ht="15" customHeight="1">
      <c r="A79" s="6">
        <v>9</v>
      </c>
      <c r="B79" s="8" t="s">
        <v>129</v>
      </c>
      <c r="C79" s="4" t="s">
        <v>103</v>
      </c>
      <c r="D79" s="13" t="s">
        <v>40</v>
      </c>
      <c r="E79" s="6">
        <v>30</v>
      </c>
      <c r="F79" s="7">
        <f t="shared" si="1"/>
        <v>15.3</v>
      </c>
      <c r="G79" s="78" t="s">
        <v>96</v>
      </c>
      <c r="H79" s="4" t="s">
        <v>83</v>
      </c>
    </row>
    <row r="80" spans="1:8" ht="15" customHeight="1">
      <c r="A80" s="13">
        <v>10</v>
      </c>
      <c r="B80" s="8" t="s">
        <v>131</v>
      </c>
      <c r="C80" s="4" t="s">
        <v>103</v>
      </c>
      <c r="D80" s="13" t="s">
        <v>40</v>
      </c>
      <c r="E80" s="6">
        <v>20</v>
      </c>
      <c r="F80" s="7">
        <f t="shared" si="1"/>
        <v>10.2</v>
      </c>
      <c r="G80" s="6" t="s">
        <v>4</v>
      </c>
      <c r="H80" s="4" t="s">
        <v>83</v>
      </c>
    </row>
    <row r="81" spans="1:8" ht="15">
      <c r="A81" s="6">
        <v>11</v>
      </c>
      <c r="B81" s="8" t="s">
        <v>132</v>
      </c>
      <c r="C81" s="4" t="s">
        <v>103</v>
      </c>
      <c r="D81" s="13" t="s">
        <v>40</v>
      </c>
      <c r="E81" s="6">
        <v>30</v>
      </c>
      <c r="F81" s="7">
        <f t="shared" si="1"/>
        <v>15.3</v>
      </c>
      <c r="G81" s="6" t="s">
        <v>4</v>
      </c>
      <c r="H81" s="4" t="s">
        <v>83</v>
      </c>
    </row>
    <row r="83" spans="1:8" ht="15.75">
      <c r="A83" s="26">
        <v>9</v>
      </c>
      <c r="B83" s="8"/>
      <c r="C83" s="26" t="s">
        <v>2</v>
      </c>
      <c r="F83" s="79">
        <v>210</v>
      </c>
      <c r="H83" s="4"/>
    </row>
    <row r="84" spans="1:8" ht="15">
      <c r="A84" s="6">
        <v>1</v>
      </c>
      <c r="B84" s="3" t="s">
        <v>275</v>
      </c>
      <c r="C84" s="4" t="s">
        <v>17</v>
      </c>
      <c r="D84" s="6" t="s">
        <v>6</v>
      </c>
      <c r="E84" s="6">
        <v>2</v>
      </c>
      <c r="F84" s="7">
        <f aca="true" t="shared" si="2" ref="F84:F89">E84*53</f>
        <v>106</v>
      </c>
      <c r="G84" s="6" t="s">
        <v>4</v>
      </c>
      <c r="H84" s="4" t="s">
        <v>83</v>
      </c>
    </row>
    <row r="85" spans="1:8" ht="15">
      <c r="A85" s="6">
        <v>2</v>
      </c>
      <c r="B85" s="3" t="s">
        <v>33</v>
      </c>
      <c r="C85" s="4" t="s">
        <v>17</v>
      </c>
      <c r="D85" s="6" t="s">
        <v>6</v>
      </c>
      <c r="E85" s="6">
        <v>1</v>
      </c>
      <c r="F85" s="7">
        <f t="shared" si="2"/>
        <v>53</v>
      </c>
      <c r="G85" s="78" t="s">
        <v>96</v>
      </c>
      <c r="H85" s="4" t="s">
        <v>83</v>
      </c>
    </row>
    <row r="86" spans="1:8" ht="15">
      <c r="A86" s="6">
        <v>3</v>
      </c>
      <c r="B86" s="3" t="s">
        <v>35</v>
      </c>
      <c r="C86" s="4" t="s">
        <v>17</v>
      </c>
      <c r="D86" s="6" t="s">
        <v>6</v>
      </c>
      <c r="E86" s="6">
        <v>2</v>
      </c>
      <c r="F86" s="7">
        <f t="shared" si="2"/>
        <v>106</v>
      </c>
      <c r="G86" s="78" t="s">
        <v>96</v>
      </c>
      <c r="H86" s="4" t="s">
        <v>83</v>
      </c>
    </row>
    <row r="87" spans="1:8" ht="15">
      <c r="A87" s="6">
        <v>4</v>
      </c>
      <c r="B87" s="3" t="s">
        <v>193</v>
      </c>
      <c r="C87" s="4" t="s">
        <v>17</v>
      </c>
      <c r="D87" s="6" t="s">
        <v>6</v>
      </c>
      <c r="E87" s="6">
        <v>1</v>
      </c>
      <c r="F87" s="7">
        <f t="shared" si="2"/>
        <v>53</v>
      </c>
      <c r="G87" s="6" t="s">
        <v>4</v>
      </c>
      <c r="H87" s="4" t="s">
        <v>83</v>
      </c>
    </row>
    <row r="88" spans="1:8" ht="15">
      <c r="A88" s="6">
        <v>5</v>
      </c>
      <c r="B88" s="3" t="s">
        <v>194</v>
      </c>
      <c r="C88" s="4" t="s">
        <v>17</v>
      </c>
      <c r="D88" s="6" t="s">
        <v>6</v>
      </c>
      <c r="E88" s="6">
        <v>1</v>
      </c>
      <c r="F88" s="7">
        <f t="shared" si="2"/>
        <v>53</v>
      </c>
      <c r="G88" s="6" t="s">
        <v>4</v>
      </c>
      <c r="H88" s="4" t="s">
        <v>83</v>
      </c>
    </row>
    <row r="89" spans="1:8" ht="15">
      <c r="A89" s="6">
        <v>6</v>
      </c>
      <c r="B89" s="3" t="s">
        <v>195</v>
      </c>
      <c r="C89" s="4" t="s">
        <v>17</v>
      </c>
      <c r="D89" s="6" t="s">
        <v>6</v>
      </c>
      <c r="E89" s="6">
        <v>1</v>
      </c>
      <c r="F89" s="7">
        <f t="shared" si="2"/>
        <v>53</v>
      </c>
      <c r="G89" s="78" t="s">
        <v>96</v>
      </c>
      <c r="H89" s="4" t="s">
        <v>83</v>
      </c>
    </row>
    <row r="90" spans="1:8" ht="15">
      <c r="A90" s="6">
        <v>7</v>
      </c>
      <c r="B90" s="3" t="s">
        <v>276</v>
      </c>
      <c r="G90" s="38" t="s">
        <v>116</v>
      </c>
      <c r="H90" s="4" t="s">
        <v>83</v>
      </c>
    </row>
    <row r="91" spans="1:8" ht="15">
      <c r="A91" s="6">
        <v>8</v>
      </c>
      <c r="B91" s="3" t="s">
        <v>31</v>
      </c>
      <c r="C91" s="4" t="s">
        <v>17</v>
      </c>
      <c r="D91" s="6"/>
      <c r="E91" s="6"/>
      <c r="F91" s="7"/>
      <c r="G91" s="6"/>
      <c r="H91" s="4"/>
    </row>
    <row r="93" spans="1:8" ht="15" customHeight="1">
      <c r="A93" s="26">
        <v>10</v>
      </c>
      <c r="B93" s="8"/>
      <c r="C93" s="26" t="s">
        <v>107</v>
      </c>
      <c r="E93" s="6"/>
      <c r="F93" s="79">
        <v>230</v>
      </c>
      <c r="G93" s="38" t="s">
        <v>116</v>
      </c>
      <c r="H93" s="4" t="s">
        <v>83</v>
      </c>
    </row>
    <row r="94" spans="1:8" ht="15">
      <c r="A94" s="13"/>
      <c r="B94" s="8"/>
      <c r="C94" s="4"/>
      <c r="D94" s="6"/>
      <c r="E94" s="6"/>
      <c r="F94" s="7"/>
      <c r="G94" s="6"/>
      <c r="H94" s="18"/>
    </row>
    <row r="95" spans="1:8" ht="15" customHeight="1">
      <c r="A95" s="6"/>
      <c r="B95" s="8"/>
      <c r="C95" s="82" t="s">
        <v>108</v>
      </c>
      <c r="E95" s="6"/>
      <c r="F95" s="83">
        <f>F96+F100+F104+F108+F112+F117+F121+F125+F128+F132+F136+F139+F148+F152+F164+F168+F173</f>
        <v>3860</v>
      </c>
      <c r="G95" s="82"/>
      <c r="H95" s="4"/>
    </row>
    <row r="96" spans="1:8" ht="15" customHeight="1">
      <c r="A96" s="26">
        <v>1</v>
      </c>
      <c r="B96" s="8"/>
      <c r="C96" s="26" t="s">
        <v>14</v>
      </c>
      <c r="E96" s="6"/>
      <c r="F96" s="79">
        <f>SUM(F98)</f>
        <v>810</v>
      </c>
      <c r="H96" s="4"/>
    </row>
    <row r="97" spans="1:8" ht="15" customHeight="1">
      <c r="A97" s="6"/>
      <c r="B97" s="8"/>
      <c r="C97" s="26" t="s">
        <v>109</v>
      </c>
      <c r="E97" s="6"/>
      <c r="G97" s="78"/>
      <c r="H97" s="4"/>
    </row>
    <row r="98" spans="1:8" ht="15" customHeight="1">
      <c r="A98" s="6">
        <v>1</v>
      </c>
      <c r="B98" s="8" t="s">
        <v>11</v>
      </c>
      <c r="C98" s="4" t="s">
        <v>110</v>
      </c>
      <c r="D98" s="13" t="s">
        <v>7</v>
      </c>
      <c r="E98" s="6">
        <v>46</v>
      </c>
      <c r="F98" s="7">
        <v>810</v>
      </c>
      <c r="G98" s="6" t="s">
        <v>8</v>
      </c>
      <c r="H98" s="18" t="s">
        <v>83</v>
      </c>
    </row>
    <row r="99" spans="1:8" ht="15" customHeight="1">
      <c r="A99" s="6"/>
      <c r="B99" s="8"/>
      <c r="C99" s="4"/>
      <c r="D99" s="26"/>
      <c r="E99" s="6"/>
      <c r="F99" s="7"/>
      <c r="H99" s="4"/>
    </row>
    <row r="100" spans="1:8" ht="15" customHeight="1">
      <c r="A100" s="26">
        <v>2</v>
      </c>
      <c r="B100" s="8"/>
      <c r="C100" s="26" t="s">
        <v>111</v>
      </c>
      <c r="E100" s="6"/>
      <c r="F100" s="79">
        <f>SUM(F101)</f>
        <v>220</v>
      </c>
      <c r="G100" s="78"/>
      <c r="H100" s="4"/>
    </row>
    <row r="101" spans="1:8" ht="15" customHeight="1">
      <c r="A101" s="6">
        <v>1</v>
      </c>
      <c r="B101" s="8" t="s">
        <v>175</v>
      </c>
      <c r="C101" s="4" t="s">
        <v>110</v>
      </c>
      <c r="D101" s="13" t="s">
        <v>40</v>
      </c>
      <c r="E101" s="6">
        <v>120</v>
      </c>
      <c r="F101" s="7">
        <v>220</v>
      </c>
      <c r="G101" s="6" t="s">
        <v>8</v>
      </c>
      <c r="H101" s="18" t="s">
        <v>83</v>
      </c>
    </row>
    <row r="102" spans="1:8" ht="15" customHeight="1">
      <c r="A102" s="6"/>
      <c r="B102" s="8" t="s">
        <v>31</v>
      </c>
      <c r="C102" s="4" t="s">
        <v>110</v>
      </c>
      <c r="D102" s="26"/>
      <c r="E102" s="6"/>
      <c r="F102" s="7"/>
      <c r="H102" s="4"/>
    </row>
    <row r="103" spans="1:8" ht="15" customHeight="1">
      <c r="A103" s="6"/>
      <c r="B103" s="8"/>
      <c r="C103" s="4"/>
      <c r="D103" s="26"/>
      <c r="E103" s="6"/>
      <c r="F103" s="7"/>
      <c r="H103" s="4"/>
    </row>
    <row r="104" spans="1:8" ht="15" customHeight="1">
      <c r="A104" s="26">
        <v>3</v>
      </c>
      <c r="B104" s="8"/>
      <c r="C104" s="26" t="s">
        <v>112</v>
      </c>
      <c r="E104" s="6"/>
      <c r="F104" s="79">
        <f>SUM(F105)</f>
        <v>210</v>
      </c>
      <c r="G104" s="78"/>
      <c r="H104" s="4"/>
    </row>
    <row r="105" spans="1:8" ht="15" customHeight="1">
      <c r="A105" s="6">
        <v>1</v>
      </c>
      <c r="B105" s="8" t="s">
        <v>175</v>
      </c>
      <c r="C105" s="4" t="s">
        <v>110</v>
      </c>
      <c r="D105" s="13" t="s">
        <v>40</v>
      </c>
      <c r="E105" s="6">
        <v>120</v>
      </c>
      <c r="F105" s="7">
        <v>210</v>
      </c>
      <c r="G105" s="6" t="s">
        <v>8</v>
      </c>
      <c r="H105" s="18" t="s">
        <v>83</v>
      </c>
    </row>
    <row r="106" spans="1:8" ht="15" customHeight="1">
      <c r="A106" s="6"/>
      <c r="B106" s="8" t="s">
        <v>31</v>
      </c>
      <c r="C106" s="4" t="s">
        <v>110</v>
      </c>
      <c r="D106" s="26"/>
      <c r="E106" s="6"/>
      <c r="F106" s="7"/>
      <c r="H106" s="4"/>
    </row>
    <row r="107" spans="1:8" ht="15" customHeight="1">
      <c r="A107" s="6"/>
      <c r="B107" s="8"/>
      <c r="C107" s="4"/>
      <c r="D107" s="26"/>
      <c r="E107" s="6"/>
      <c r="F107" s="7"/>
      <c r="H107" s="4"/>
    </row>
    <row r="108" spans="1:8" ht="15" customHeight="1">
      <c r="A108" s="26">
        <v>4</v>
      </c>
      <c r="B108" s="8"/>
      <c r="C108" s="26" t="s">
        <v>196</v>
      </c>
      <c r="D108" s="26"/>
      <c r="E108" s="6"/>
      <c r="F108" s="79">
        <f>SUM(F109)</f>
        <v>120</v>
      </c>
      <c r="H108" s="4"/>
    </row>
    <row r="109" spans="1:8" ht="15">
      <c r="A109" s="6">
        <v>1</v>
      </c>
      <c r="B109" s="8" t="s">
        <v>175</v>
      </c>
      <c r="C109" s="4" t="s">
        <v>110</v>
      </c>
      <c r="D109" s="13" t="s">
        <v>40</v>
      </c>
      <c r="E109" s="6">
        <v>120</v>
      </c>
      <c r="F109" s="7">
        <v>120</v>
      </c>
      <c r="G109" s="6" t="s">
        <v>8</v>
      </c>
      <c r="H109" s="18" t="s">
        <v>83</v>
      </c>
    </row>
    <row r="110" spans="1:8" ht="15" customHeight="1">
      <c r="A110" s="6"/>
      <c r="B110" s="8" t="s">
        <v>31</v>
      </c>
      <c r="C110" s="4" t="s">
        <v>110</v>
      </c>
      <c r="E110" s="6"/>
      <c r="F110" s="7"/>
      <c r="H110" s="4"/>
    </row>
    <row r="111" spans="1:8" ht="15" customHeight="1">
      <c r="A111" s="6"/>
      <c r="B111" s="8"/>
      <c r="C111" s="26"/>
      <c r="E111" s="6"/>
      <c r="F111" s="7"/>
      <c r="H111" s="4"/>
    </row>
    <row r="112" spans="1:8" ht="15" customHeight="1">
      <c r="A112" s="26">
        <v>5</v>
      </c>
      <c r="B112" s="8"/>
      <c r="C112" s="26" t="s">
        <v>113</v>
      </c>
      <c r="D112" s="26"/>
      <c r="E112" s="6"/>
      <c r="F112" s="79">
        <f>SUM(F114)</f>
        <v>50</v>
      </c>
      <c r="H112" s="4"/>
    </row>
    <row r="113" spans="1:8" ht="15">
      <c r="A113" s="73">
        <v>1</v>
      </c>
      <c r="B113" s="74">
        <v>2</v>
      </c>
      <c r="C113" s="75">
        <v>3</v>
      </c>
      <c r="D113" s="74">
        <v>4</v>
      </c>
      <c r="E113" s="75">
        <v>5</v>
      </c>
      <c r="F113" s="74">
        <v>6</v>
      </c>
      <c r="G113" s="75">
        <v>7</v>
      </c>
      <c r="H113" s="74">
        <v>8</v>
      </c>
    </row>
    <row r="114" spans="1:8" ht="15">
      <c r="A114" s="6">
        <v>1</v>
      </c>
      <c r="B114" s="8" t="s">
        <v>11</v>
      </c>
      <c r="C114" s="4" t="s">
        <v>110</v>
      </c>
      <c r="D114" s="13" t="s">
        <v>40</v>
      </c>
      <c r="E114" s="6">
        <v>40</v>
      </c>
      <c r="F114" s="7">
        <v>50</v>
      </c>
      <c r="G114" s="6" t="s">
        <v>8</v>
      </c>
      <c r="H114" s="18" t="s">
        <v>83</v>
      </c>
    </row>
    <row r="115" spans="1:8" ht="15" customHeight="1">
      <c r="A115" s="6"/>
      <c r="B115" s="8" t="s">
        <v>31</v>
      </c>
      <c r="C115" s="4" t="s">
        <v>110</v>
      </c>
      <c r="E115" s="6"/>
      <c r="F115" s="7"/>
      <c r="H115" s="4"/>
    </row>
    <row r="116" spans="1:8" ht="15" customHeight="1">
      <c r="A116" s="6"/>
      <c r="B116" s="8"/>
      <c r="C116" s="4"/>
      <c r="E116" s="6"/>
      <c r="F116" s="7"/>
      <c r="H116" s="4"/>
    </row>
    <row r="117" spans="1:8" ht="15" customHeight="1">
      <c r="A117" s="26">
        <v>6</v>
      </c>
      <c r="B117" s="8"/>
      <c r="C117" s="26" t="s">
        <v>114</v>
      </c>
      <c r="E117" s="6"/>
      <c r="F117" s="79">
        <f>SUM(F118)</f>
        <v>70</v>
      </c>
      <c r="H117" s="4"/>
    </row>
    <row r="118" spans="1:8" ht="15" customHeight="1">
      <c r="A118" s="6">
        <v>1</v>
      </c>
      <c r="B118" s="8" t="s">
        <v>11</v>
      </c>
      <c r="C118" s="4" t="s">
        <v>110</v>
      </c>
      <c r="D118" s="13" t="s">
        <v>40</v>
      </c>
      <c r="E118" s="6">
        <v>50</v>
      </c>
      <c r="F118" s="7">
        <v>70</v>
      </c>
      <c r="G118" s="6" t="s">
        <v>8</v>
      </c>
      <c r="H118" s="18" t="s">
        <v>83</v>
      </c>
    </row>
    <row r="119" spans="1:8" ht="15" customHeight="1">
      <c r="A119" s="6"/>
      <c r="B119" s="8" t="s">
        <v>31</v>
      </c>
      <c r="C119" s="4" t="s">
        <v>110</v>
      </c>
      <c r="D119" s="26"/>
      <c r="E119" s="6"/>
      <c r="F119" s="7"/>
      <c r="H119" s="4"/>
    </row>
    <row r="120" spans="1:8" ht="15" customHeight="1">
      <c r="A120" s="6"/>
      <c r="B120" s="8"/>
      <c r="D120" s="26"/>
      <c r="E120" s="6"/>
      <c r="F120" s="7"/>
      <c r="H120" s="4"/>
    </row>
    <row r="121" spans="1:8" ht="15" customHeight="1">
      <c r="A121" s="26">
        <v>7</v>
      </c>
      <c r="B121" s="8"/>
      <c r="C121" s="26" t="s">
        <v>115</v>
      </c>
      <c r="E121" s="6"/>
      <c r="F121" s="79">
        <f>SUM(F122)</f>
        <v>90</v>
      </c>
      <c r="H121" s="4"/>
    </row>
    <row r="122" spans="1:8" ht="15" customHeight="1">
      <c r="A122" s="6">
        <v>1</v>
      </c>
      <c r="B122" s="8" t="s">
        <v>11</v>
      </c>
      <c r="C122" s="4" t="s">
        <v>110</v>
      </c>
      <c r="D122" s="13" t="s">
        <v>40</v>
      </c>
      <c r="E122" s="6">
        <v>190</v>
      </c>
      <c r="F122" s="7">
        <v>90</v>
      </c>
      <c r="G122" s="6" t="s">
        <v>8</v>
      </c>
      <c r="H122" s="18" t="s">
        <v>83</v>
      </c>
    </row>
    <row r="123" spans="1:8" ht="15" customHeight="1">
      <c r="A123" s="6"/>
      <c r="B123" s="8" t="s">
        <v>31</v>
      </c>
      <c r="C123" s="4" t="s">
        <v>110</v>
      </c>
      <c r="D123" s="26"/>
      <c r="E123" s="6"/>
      <c r="F123" s="7"/>
      <c r="H123" s="4"/>
    </row>
    <row r="124" spans="1:8" ht="15" customHeight="1">
      <c r="A124" s="6"/>
      <c r="B124" s="8"/>
      <c r="D124" s="26"/>
      <c r="E124" s="6"/>
      <c r="F124" s="7"/>
      <c r="H124" s="4"/>
    </row>
    <row r="125" spans="1:8" s="1" customFormat="1" ht="15.75">
      <c r="A125" s="28">
        <v>8</v>
      </c>
      <c r="B125" s="4"/>
      <c r="C125" s="28" t="s">
        <v>277</v>
      </c>
      <c r="D125" s="4"/>
      <c r="E125" s="4"/>
      <c r="F125" s="84">
        <f>F126</f>
        <v>40</v>
      </c>
      <c r="G125" s="4"/>
      <c r="H125" s="4"/>
    </row>
    <row r="126" spans="1:8" s="1" customFormat="1" ht="15">
      <c r="A126" s="4">
        <v>1</v>
      </c>
      <c r="B126" s="4" t="s">
        <v>278</v>
      </c>
      <c r="C126" s="108" t="s">
        <v>279</v>
      </c>
      <c r="D126" s="13" t="s">
        <v>40</v>
      </c>
      <c r="E126" s="4">
        <v>30</v>
      </c>
      <c r="F126" s="9">
        <v>40</v>
      </c>
      <c r="G126" s="6" t="s">
        <v>8</v>
      </c>
      <c r="H126" s="18" t="s">
        <v>83</v>
      </c>
    </row>
    <row r="127" spans="1:8" s="1" customFormat="1" ht="15">
      <c r="A127" s="4"/>
      <c r="B127" s="4"/>
      <c r="C127" s="4"/>
      <c r="D127" s="4"/>
      <c r="E127" s="4"/>
      <c r="F127" s="4"/>
      <c r="G127" s="4"/>
      <c r="H127" s="4"/>
    </row>
    <row r="128" spans="1:8" ht="15" customHeight="1">
      <c r="A128" s="26">
        <v>9</v>
      </c>
      <c r="B128" s="8"/>
      <c r="C128" s="26" t="s">
        <v>15</v>
      </c>
      <c r="E128" s="6"/>
      <c r="F128" s="79">
        <f>F129+F130</f>
        <v>30</v>
      </c>
      <c r="H128" s="4"/>
    </row>
    <row r="129" spans="1:8" ht="15" customHeight="1">
      <c r="A129" s="13">
        <v>1</v>
      </c>
      <c r="B129" s="8" t="s">
        <v>11</v>
      </c>
      <c r="C129" s="4" t="s">
        <v>110</v>
      </c>
      <c r="D129" s="6" t="s">
        <v>6</v>
      </c>
      <c r="E129" s="6">
        <v>2</v>
      </c>
      <c r="F129" s="22">
        <v>30</v>
      </c>
      <c r="G129" s="38" t="s">
        <v>116</v>
      </c>
      <c r="H129" s="4" t="s">
        <v>83</v>
      </c>
    </row>
    <row r="130" spans="1:8" ht="15" customHeight="1">
      <c r="A130" s="13"/>
      <c r="B130" s="8" t="s">
        <v>31</v>
      </c>
      <c r="C130" s="4" t="s">
        <v>110</v>
      </c>
      <c r="D130" s="6"/>
      <c r="E130" s="6"/>
      <c r="F130" s="22"/>
      <c r="G130" s="38"/>
      <c r="H130" s="18"/>
    </row>
    <row r="132" spans="1:8" ht="15" customHeight="1">
      <c r="A132" s="26">
        <v>10</v>
      </c>
      <c r="B132" s="8"/>
      <c r="C132" s="26" t="s">
        <v>117</v>
      </c>
      <c r="E132" s="6"/>
      <c r="F132" s="79">
        <f>F133</f>
        <v>520</v>
      </c>
      <c r="H132" s="4"/>
    </row>
    <row r="133" spans="1:8" ht="15">
      <c r="A133" s="6">
        <v>1</v>
      </c>
      <c r="B133" s="8" t="s">
        <v>11</v>
      </c>
      <c r="C133" s="4" t="s">
        <v>110</v>
      </c>
      <c r="E133" s="6"/>
      <c r="F133" s="7">
        <v>520</v>
      </c>
      <c r="G133" s="38" t="s">
        <v>116</v>
      </c>
      <c r="H133" s="18" t="s">
        <v>83</v>
      </c>
    </row>
    <row r="135" spans="1:8" ht="15">
      <c r="A135" s="4"/>
      <c r="B135" s="15"/>
      <c r="C135" s="4"/>
      <c r="D135" s="4"/>
      <c r="E135" s="4"/>
      <c r="F135" s="85"/>
      <c r="G135" s="6"/>
      <c r="H135" s="4"/>
    </row>
    <row r="136" spans="1:8" ht="15.75">
      <c r="A136" s="28">
        <v>11</v>
      </c>
      <c r="B136" s="15"/>
      <c r="C136" s="26" t="s">
        <v>119</v>
      </c>
      <c r="D136" s="4"/>
      <c r="E136" s="4"/>
      <c r="F136" s="84">
        <f>F137</f>
        <v>450</v>
      </c>
      <c r="G136" s="6"/>
      <c r="H136" s="4"/>
    </row>
    <row r="137" spans="1:8" ht="15">
      <c r="A137" s="4">
        <v>1</v>
      </c>
      <c r="B137" s="8" t="s">
        <v>11</v>
      </c>
      <c r="C137" s="4" t="s">
        <v>110</v>
      </c>
      <c r="D137" s="6" t="s">
        <v>6</v>
      </c>
      <c r="E137" s="14">
        <v>149</v>
      </c>
      <c r="F137" s="7">
        <v>450</v>
      </c>
      <c r="G137" s="38" t="s">
        <v>116</v>
      </c>
      <c r="H137" s="18" t="s">
        <v>83</v>
      </c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.75">
      <c r="A139" s="26">
        <v>12</v>
      </c>
      <c r="B139" s="4"/>
      <c r="C139" s="26" t="s">
        <v>151</v>
      </c>
      <c r="D139" s="4"/>
      <c r="E139" s="4"/>
      <c r="F139" s="84">
        <v>580</v>
      </c>
      <c r="G139" s="4"/>
      <c r="H139" s="4"/>
    </row>
    <row r="140" spans="1:8" ht="15">
      <c r="A140" s="4">
        <v>1</v>
      </c>
      <c r="B140" s="15" t="s">
        <v>280</v>
      </c>
      <c r="C140" s="15" t="s">
        <v>281</v>
      </c>
      <c r="D140" s="6" t="s">
        <v>6</v>
      </c>
      <c r="E140" s="4">
        <v>28</v>
      </c>
      <c r="F140" s="9">
        <f>1.5*E140</f>
        <v>42</v>
      </c>
      <c r="G140" s="38" t="s">
        <v>116</v>
      </c>
      <c r="H140" s="4" t="s">
        <v>83</v>
      </c>
    </row>
    <row r="141" spans="1:8" ht="15">
      <c r="A141" s="4">
        <v>2</v>
      </c>
      <c r="B141" s="15" t="s">
        <v>282</v>
      </c>
      <c r="C141" s="15" t="s">
        <v>281</v>
      </c>
      <c r="D141" s="6" t="s">
        <v>6</v>
      </c>
      <c r="E141" s="4">
        <v>30</v>
      </c>
      <c r="F141" s="9">
        <f>1.5*E141</f>
        <v>45</v>
      </c>
      <c r="G141" s="38" t="s">
        <v>116</v>
      </c>
      <c r="H141" s="4" t="s">
        <v>83</v>
      </c>
    </row>
    <row r="142" spans="1:8" ht="15">
      <c r="A142" s="4">
        <v>3</v>
      </c>
      <c r="B142" s="15" t="s">
        <v>175</v>
      </c>
      <c r="C142" s="15" t="s">
        <v>281</v>
      </c>
      <c r="D142" s="6" t="s">
        <v>6</v>
      </c>
      <c r="E142" s="4">
        <v>68</v>
      </c>
      <c r="F142" s="9">
        <f>1.5*E142</f>
        <v>102</v>
      </c>
      <c r="G142" s="38" t="s">
        <v>116</v>
      </c>
      <c r="H142" s="4" t="s">
        <v>83</v>
      </c>
    </row>
    <row r="143" spans="1:8" ht="15">
      <c r="A143" s="4">
        <v>4</v>
      </c>
      <c r="B143" s="15" t="s">
        <v>22</v>
      </c>
      <c r="C143" s="15" t="s">
        <v>281</v>
      </c>
      <c r="D143" s="6" t="s">
        <v>6</v>
      </c>
      <c r="E143" s="4">
        <v>40</v>
      </c>
      <c r="F143" s="9">
        <f>1.5*E143</f>
        <v>60</v>
      </c>
      <c r="G143" s="6" t="s">
        <v>8</v>
      </c>
      <c r="H143" s="4" t="s">
        <v>83</v>
      </c>
    </row>
    <row r="144" spans="1:8" ht="15">
      <c r="A144" s="4">
        <v>5</v>
      </c>
      <c r="B144" s="15" t="s">
        <v>0</v>
      </c>
      <c r="C144" s="15" t="s">
        <v>281</v>
      </c>
      <c r="D144" s="6" t="s">
        <v>6</v>
      </c>
      <c r="E144" s="4">
        <v>50</v>
      </c>
      <c r="F144" s="9">
        <f>1.5*E144</f>
        <v>75</v>
      </c>
      <c r="G144" s="6" t="s">
        <v>8</v>
      </c>
      <c r="H144" s="4" t="s">
        <v>83</v>
      </c>
    </row>
    <row r="145" spans="1:8" ht="15">
      <c r="A145" s="4"/>
      <c r="B145" s="8" t="s">
        <v>11</v>
      </c>
      <c r="C145" s="15" t="s">
        <v>281</v>
      </c>
      <c r="D145" s="6" t="s">
        <v>6</v>
      </c>
      <c r="E145" s="4"/>
      <c r="F145" s="9"/>
      <c r="G145" s="38" t="s">
        <v>116</v>
      </c>
      <c r="H145" s="4" t="s">
        <v>83</v>
      </c>
    </row>
    <row r="146" spans="1:8" ht="15">
      <c r="A146" s="6"/>
      <c r="B146" s="8" t="s">
        <v>31</v>
      </c>
      <c r="C146" s="15" t="s">
        <v>281</v>
      </c>
      <c r="D146" s="6" t="s">
        <v>6</v>
      </c>
      <c r="E146" s="4"/>
      <c r="F146" s="9"/>
      <c r="G146" s="38" t="s">
        <v>116</v>
      </c>
      <c r="H146" s="4" t="s">
        <v>83</v>
      </c>
    </row>
    <row r="147" spans="1:8" ht="15">
      <c r="A147" s="6"/>
      <c r="B147" s="8"/>
      <c r="C147" s="15"/>
      <c r="D147" s="6"/>
      <c r="E147" s="4"/>
      <c r="F147" s="9"/>
      <c r="G147" s="38"/>
      <c r="H147" s="4"/>
    </row>
    <row r="148" spans="1:8" ht="15" customHeight="1">
      <c r="A148" s="26">
        <v>13</v>
      </c>
      <c r="B148" s="8"/>
      <c r="C148" s="26" t="s">
        <v>121</v>
      </c>
      <c r="E148" s="6"/>
      <c r="F148" s="79">
        <f>SUM(F149)</f>
        <v>110</v>
      </c>
      <c r="H148" s="4"/>
    </row>
    <row r="149" spans="1:8" ht="15" customHeight="1">
      <c r="A149" s="6">
        <v>1</v>
      </c>
      <c r="B149" s="8" t="s">
        <v>11</v>
      </c>
      <c r="C149" s="4" t="s">
        <v>110</v>
      </c>
      <c r="D149" s="26"/>
      <c r="E149" s="6"/>
      <c r="F149" s="7">
        <v>110</v>
      </c>
      <c r="G149" s="38" t="s">
        <v>116</v>
      </c>
      <c r="H149" s="4" t="s">
        <v>83</v>
      </c>
    </row>
    <row r="150" spans="1:8" ht="15">
      <c r="A150" s="73">
        <v>1</v>
      </c>
      <c r="B150" s="74">
        <v>2</v>
      </c>
      <c r="C150" s="75">
        <v>3</v>
      </c>
      <c r="D150" s="74">
        <v>4</v>
      </c>
      <c r="E150" s="75">
        <v>5</v>
      </c>
      <c r="F150" s="74">
        <v>6</v>
      </c>
      <c r="G150" s="75">
        <v>7</v>
      </c>
      <c r="H150" s="74">
        <v>8</v>
      </c>
    </row>
    <row r="151" spans="1:8" ht="15" customHeight="1">
      <c r="A151" s="6"/>
      <c r="B151" s="8" t="s">
        <v>31</v>
      </c>
      <c r="C151" s="4" t="s">
        <v>110</v>
      </c>
      <c r="D151" s="26"/>
      <c r="E151" s="6"/>
      <c r="F151" s="7"/>
      <c r="H151" s="4"/>
    </row>
    <row r="152" spans="1:8" ht="15.75">
      <c r="A152" s="26">
        <v>14</v>
      </c>
      <c r="B152" s="8"/>
      <c r="C152" s="26" t="s">
        <v>133</v>
      </c>
      <c r="E152" s="6"/>
      <c r="F152" s="79">
        <v>320</v>
      </c>
      <c r="H152" s="18"/>
    </row>
    <row r="153" spans="1:8" ht="15">
      <c r="A153" s="6">
        <v>1</v>
      </c>
      <c r="B153" s="8" t="s">
        <v>283</v>
      </c>
      <c r="C153" s="4" t="s">
        <v>284</v>
      </c>
      <c r="D153" s="13" t="s">
        <v>40</v>
      </c>
      <c r="E153" s="6">
        <v>30</v>
      </c>
      <c r="F153" s="7">
        <v>58.3</v>
      </c>
      <c r="G153" s="78" t="s">
        <v>96</v>
      </c>
      <c r="H153" s="4" t="s">
        <v>83</v>
      </c>
    </row>
    <row r="154" spans="1:8" ht="15">
      <c r="A154" s="6">
        <v>2</v>
      </c>
      <c r="B154" s="8" t="s">
        <v>162</v>
      </c>
      <c r="C154" s="4" t="s">
        <v>110</v>
      </c>
      <c r="D154" s="13" t="s">
        <v>40</v>
      </c>
      <c r="E154" s="6">
        <v>50</v>
      </c>
      <c r="F154" s="7">
        <f aca="true" t="shared" si="3" ref="F154:F159">0.94*E154</f>
        <v>47</v>
      </c>
      <c r="G154" s="6" t="s">
        <v>4</v>
      </c>
      <c r="H154" s="4" t="s">
        <v>83</v>
      </c>
    </row>
    <row r="155" spans="1:8" ht="15">
      <c r="A155" s="6">
        <v>3</v>
      </c>
      <c r="B155" s="8" t="s">
        <v>285</v>
      </c>
      <c r="C155" s="4" t="s">
        <v>110</v>
      </c>
      <c r="D155" s="13" t="s">
        <v>40</v>
      </c>
      <c r="E155" s="6">
        <v>120</v>
      </c>
      <c r="F155" s="7">
        <f t="shared" si="3"/>
        <v>112.8</v>
      </c>
      <c r="G155" s="78" t="s">
        <v>96</v>
      </c>
      <c r="H155" s="4" t="s">
        <v>83</v>
      </c>
    </row>
    <row r="156" spans="1:8" ht="15">
      <c r="A156" s="6">
        <v>4</v>
      </c>
      <c r="B156" s="8" t="s">
        <v>168</v>
      </c>
      <c r="C156" s="4" t="s">
        <v>110</v>
      </c>
      <c r="D156" s="13" t="s">
        <v>40</v>
      </c>
      <c r="E156" s="6">
        <v>10</v>
      </c>
      <c r="F156" s="7">
        <f t="shared" si="3"/>
        <v>9.399999999999999</v>
      </c>
      <c r="G156" s="6" t="s">
        <v>4</v>
      </c>
      <c r="H156" s="4" t="s">
        <v>83</v>
      </c>
    </row>
    <row r="157" spans="1:8" ht="15">
      <c r="A157" s="6">
        <v>5</v>
      </c>
      <c r="B157" s="8" t="s">
        <v>203</v>
      </c>
      <c r="C157" s="4" t="s">
        <v>110</v>
      </c>
      <c r="D157" s="13" t="s">
        <v>40</v>
      </c>
      <c r="E157" s="6">
        <v>12</v>
      </c>
      <c r="F157" s="7">
        <f t="shared" si="3"/>
        <v>11.28</v>
      </c>
      <c r="G157" s="78" t="s">
        <v>96</v>
      </c>
      <c r="H157" s="4" t="s">
        <v>83</v>
      </c>
    </row>
    <row r="158" spans="1:8" ht="15">
      <c r="A158" s="6">
        <v>6</v>
      </c>
      <c r="B158" s="8" t="s">
        <v>286</v>
      </c>
      <c r="C158" s="4" t="s">
        <v>110</v>
      </c>
      <c r="D158" s="13" t="s">
        <v>40</v>
      </c>
      <c r="E158" s="6">
        <v>50</v>
      </c>
      <c r="F158" s="7">
        <f t="shared" si="3"/>
        <v>47</v>
      </c>
      <c r="G158" s="6" t="s">
        <v>4</v>
      </c>
      <c r="H158" s="4" t="s">
        <v>83</v>
      </c>
    </row>
    <row r="159" spans="1:8" ht="15">
      <c r="A159" s="6">
        <v>7</v>
      </c>
      <c r="B159" s="8" t="s">
        <v>173</v>
      </c>
      <c r="C159" s="4" t="s">
        <v>110</v>
      </c>
      <c r="D159" s="13" t="s">
        <v>40</v>
      </c>
      <c r="E159" s="6">
        <v>10</v>
      </c>
      <c r="F159" s="7">
        <f t="shared" si="3"/>
        <v>9.399999999999999</v>
      </c>
      <c r="G159" s="6" t="s">
        <v>4</v>
      </c>
      <c r="H159" s="4" t="s">
        <v>83</v>
      </c>
    </row>
    <row r="160" spans="1:8" ht="15">
      <c r="A160" s="6">
        <v>8</v>
      </c>
      <c r="B160" s="8" t="s">
        <v>287</v>
      </c>
      <c r="C160" s="4" t="s">
        <v>284</v>
      </c>
      <c r="D160" s="13" t="s">
        <v>40</v>
      </c>
      <c r="E160" s="6">
        <v>10</v>
      </c>
      <c r="F160" s="7">
        <v>19.5</v>
      </c>
      <c r="G160" s="78" t="s">
        <v>96</v>
      </c>
      <c r="H160" s="4" t="s">
        <v>83</v>
      </c>
    </row>
    <row r="161" spans="1:8" ht="15">
      <c r="A161" s="6">
        <v>9</v>
      </c>
      <c r="B161" s="8" t="s">
        <v>288</v>
      </c>
      <c r="C161" s="4" t="s">
        <v>284</v>
      </c>
      <c r="D161" s="13" t="s">
        <v>40</v>
      </c>
      <c r="E161" s="6">
        <v>10</v>
      </c>
      <c r="F161" s="7">
        <v>19.5</v>
      </c>
      <c r="G161" s="78" t="s">
        <v>96</v>
      </c>
      <c r="H161" s="4" t="s">
        <v>83</v>
      </c>
    </row>
    <row r="162" spans="1:8" ht="15">
      <c r="A162" s="6"/>
      <c r="B162" s="8" t="s">
        <v>31</v>
      </c>
      <c r="C162" s="4" t="s">
        <v>110</v>
      </c>
      <c r="D162" s="13" t="s">
        <v>40</v>
      </c>
      <c r="E162" s="6"/>
      <c r="F162" s="7"/>
      <c r="G162" s="6"/>
      <c r="H162" s="4"/>
    </row>
    <row r="164" spans="1:8" ht="15.75">
      <c r="A164" s="26">
        <v>15</v>
      </c>
      <c r="B164" s="8"/>
      <c r="C164" s="28" t="s">
        <v>159</v>
      </c>
      <c r="D164" s="26"/>
      <c r="E164" s="6"/>
      <c r="F164" s="79">
        <v>95</v>
      </c>
      <c r="G164" s="6"/>
      <c r="H164" s="4"/>
    </row>
    <row r="165" spans="1:8" ht="15">
      <c r="A165" s="6">
        <v>1</v>
      </c>
      <c r="B165" s="8" t="s">
        <v>289</v>
      </c>
      <c r="C165" s="15" t="s">
        <v>290</v>
      </c>
      <c r="D165" s="13" t="s">
        <v>40</v>
      </c>
      <c r="E165" s="6">
        <v>45</v>
      </c>
      <c r="F165" s="7">
        <v>58.4</v>
      </c>
      <c r="G165" s="78" t="s">
        <v>96</v>
      </c>
      <c r="H165" s="4" t="s">
        <v>83</v>
      </c>
    </row>
    <row r="166" spans="1:8" ht="15">
      <c r="A166" s="6">
        <v>2</v>
      </c>
      <c r="B166" s="8" t="s">
        <v>291</v>
      </c>
      <c r="C166" s="15" t="s">
        <v>292</v>
      </c>
      <c r="D166" s="13" t="s">
        <v>40</v>
      </c>
      <c r="E166" s="6">
        <v>30</v>
      </c>
      <c r="F166" s="7">
        <v>38.9</v>
      </c>
      <c r="G166" s="78" t="s">
        <v>96</v>
      </c>
      <c r="H166" s="4" t="s">
        <v>83</v>
      </c>
    </row>
    <row r="167" spans="1:8" ht="15.75">
      <c r="A167" s="6"/>
      <c r="B167" s="8"/>
      <c r="C167" s="4"/>
      <c r="D167" s="26"/>
      <c r="E167" s="6"/>
      <c r="F167" s="7"/>
      <c r="G167" s="78"/>
      <c r="H167" s="4"/>
    </row>
    <row r="168" spans="1:8" ht="17.25" customHeight="1">
      <c r="A168" s="26">
        <v>16</v>
      </c>
      <c r="B168" s="8"/>
      <c r="C168" s="28" t="s">
        <v>160</v>
      </c>
      <c r="D168" s="26"/>
      <c r="E168" s="6"/>
      <c r="F168" s="79">
        <v>70</v>
      </c>
      <c r="G168" s="6"/>
      <c r="H168" s="4"/>
    </row>
    <row r="169" spans="1:8" ht="15.75">
      <c r="A169" s="6">
        <v>1</v>
      </c>
      <c r="B169" s="8" t="s">
        <v>30</v>
      </c>
      <c r="C169" s="4" t="s">
        <v>110</v>
      </c>
      <c r="D169" s="26"/>
      <c r="E169" s="6"/>
      <c r="F169" s="7">
        <v>18.4</v>
      </c>
      <c r="G169" s="6" t="s">
        <v>4</v>
      </c>
      <c r="H169" s="4" t="s">
        <v>83</v>
      </c>
    </row>
    <row r="170" spans="1:8" ht="15.75" customHeight="1">
      <c r="A170" s="6">
        <v>2</v>
      </c>
      <c r="B170" s="8" t="s">
        <v>28</v>
      </c>
      <c r="C170" s="4" t="s">
        <v>110</v>
      </c>
      <c r="D170" s="26"/>
      <c r="E170" s="6"/>
      <c r="F170" s="7">
        <v>32.8</v>
      </c>
      <c r="G170" s="6" t="s">
        <v>4</v>
      </c>
      <c r="H170" s="4" t="s">
        <v>83</v>
      </c>
    </row>
    <row r="171" spans="1:8" ht="15.75">
      <c r="A171" s="6">
        <v>3</v>
      </c>
      <c r="B171" s="8"/>
      <c r="C171" s="4" t="s">
        <v>110</v>
      </c>
      <c r="D171" s="26"/>
      <c r="E171" s="6"/>
      <c r="F171" s="7">
        <v>14.7</v>
      </c>
      <c r="G171" s="6" t="s">
        <v>4</v>
      </c>
      <c r="H171" s="4" t="s">
        <v>83</v>
      </c>
    </row>
    <row r="173" spans="1:6" ht="15.75">
      <c r="A173" s="26">
        <v>17</v>
      </c>
      <c r="C173" s="26" t="s">
        <v>161</v>
      </c>
      <c r="F173" s="79">
        <v>75</v>
      </c>
    </row>
    <row r="174" spans="1:8" ht="15">
      <c r="A174" s="6">
        <v>1</v>
      </c>
      <c r="B174" s="3" t="s">
        <v>183</v>
      </c>
      <c r="C174" s="4" t="s">
        <v>110</v>
      </c>
      <c r="F174" s="6">
        <v>14.6</v>
      </c>
      <c r="G174" s="78" t="s">
        <v>96</v>
      </c>
      <c r="H174" s="4" t="s">
        <v>83</v>
      </c>
    </row>
    <row r="175" spans="1:8" ht="15">
      <c r="A175" s="6">
        <v>2</v>
      </c>
      <c r="B175" s="3" t="s">
        <v>206</v>
      </c>
      <c r="C175" s="4" t="s">
        <v>110</v>
      </c>
      <c r="F175" s="6">
        <v>32.8</v>
      </c>
      <c r="G175" s="6" t="s">
        <v>4</v>
      </c>
      <c r="H175" s="4" t="s">
        <v>83</v>
      </c>
    </row>
    <row r="176" spans="1:8" ht="15">
      <c r="A176" s="6">
        <v>3</v>
      </c>
      <c r="B176" s="3" t="s">
        <v>22</v>
      </c>
      <c r="C176" s="4" t="s">
        <v>110</v>
      </c>
      <c r="F176" s="6">
        <v>28.6</v>
      </c>
      <c r="G176" s="78" t="s">
        <v>96</v>
      </c>
      <c r="H176" s="4" t="s">
        <v>83</v>
      </c>
    </row>
    <row r="177" spans="1:7" ht="15">
      <c r="A177" s="6"/>
      <c r="C177" s="4"/>
      <c r="F177" s="6"/>
      <c r="G177" s="78"/>
    </row>
    <row r="178" spans="1:8" ht="15" customHeight="1">
      <c r="A178" s="6"/>
      <c r="B178" s="8"/>
      <c r="C178" s="82" t="s">
        <v>122</v>
      </c>
      <c r="E178" s="6"/>
      <c r="F178" s="83">
        <f>F179+F182+F185+F188+F192</f>
        <v>1050</v>
      </c>
      <c r="G178" s="82"/>
      <c r="H178" s="4"/>
    </row>
    <row r="179" spans="1:8" ht="15" customHeight="1">
      <c r="A179" s="26">
        <v>1</v>
      </c>
      <c r="B179" s="8"/>
      <c r="C179" s="26" t="s">
        <v>123</v>
      </c>
      <c r="E179" s="6"/>
      <c r="F179" s="79">
        <f>SUM(F180)</f>
        <v>320</v>
      </c>
      <c r="H179" s="4"/>
    </row>
    <row r="180" spans="1:8" ht="15" customHeight="1">
      <c r="A180" s="6">
        <v>1</v>
      </c>
      <c r="B180" s="8" t="s">
        <v>11</v>
      </c>
      <c r="C180" s="4" t="s">
        <v>124</v>
      </c>
      <c r="D180" s="26"/>
      <c r="E180" s="6"/>
      <c r="F180" s="7">
        <v>320</v>
      </c>
      <c r="G180" s="38" t="s">
        <v>116</v>
      </c>
      <c r="H180" s="18" t="s">
        <v>83</v>
      </c>
    </row>
    <row r="181" spans="1:8" ht="15" customHeight="1">
      <c r="A181" s="6"/>
      <c r="B181" s="8"/>
      <c r="C181" s="4"/>
      <c r="D181" s="26"/>
      <c r="E181" s="6"/>
      <c r="F181" s="7"/>
      <c r="H181" s="4"/>
    </row>
    <row r="182" spans="1:8" ht="15" customHeight="1">
      <c r="A182" s="26">
        <v>2</v>
      </c>
      <c r="B182" s="8"/>
      <c r="C182" s="26" t="s">
        <v>125</v>
      </c>
      <c r="E182" s="6"/>
      <c r="F182" s="79">
        <f>SUM(F183)</f>
        <v>200</v>
      </c>
      <c r="H182" s="4"/>
    </row>
    <row r="183" spans="1:8" ht="15" customHeight="1">
      <c r="A183" s="6">
        <v>1</v>
      </c>
      <c r="B183" s="8" t="s">
        <v>11</v>
      </c>
      <c r="C183" s="4" t="s">
        <v>124</v>
      </c>
      <c r="D183" s="26"/>
      <c r="E183" s="6"/>
      <c r="F183" s="7">
        <v>200</v>
      </c>
      <c r="G183" s="38" t="s">
        <v>116</v>
      </c>
      <c r="H183" s="18" t="s">
        <v>83</v>
      </c>
    </row>
    <row r="184" spans="1:8" ht="15" customHeight="1">
      <c r="A184" s="6"/>
      <c r="B184" s="8"/>
      <c r="C184" s="4"/>
      <c r="D184" s="26"/>
      <c r="E184" s="6"/>
      <c r="F184" s="7"/>
      <c r="H184" s="4"/>
    </row>
    <row r="185" spans="1:8" ht="15" customHeight="1">
      <c r="A185" s="26">
        <v>3</v>
      </c>
      <c r="B185" s="8"/>
      <c r="C185" s="26" t="s">
        <v>126</v>
      </c>
      <c r="E185" s="6"/>
      <c r="F185" s="79">
        <f>F186</f>
        <v>260</v>
      </c>
      <c r="H185" s="4"/>
    </row>
    <row r="186" spans="1:8" ht="15" customHeight="1">
      <c r="A186" s="6">
        <v>1</v>
      </c>
      <c r="B186" s="8" t="s">
        <v>11</v>
      </c>
      <c r="C186" s="4" t="s">
        <v>124</v>
      </c>
      <c r="D186" s="26"/>
      <c r="E186" s="6"/>
      <c r="F186" s="7">
        <v>260</v>
      </c>
      <c r="G186" s="38" t="s">
        <v>116</v>
      </c>
      <c r="H186" s="18" t="s">
        <v>83</v>
      </c>
    </row>
    <row r="187" spans="1:8" ht="15">
      <c r="A187" s="73">
        <v>1</v>
      </c>
      <c r="B187" s="74">
        <v>2</v>
      </c>
      <c r="C187" s="75">
        <v>3</v>
      </c>
      <c r="D187" s="74">
        <v>4</v>
      </c>
      <c r="E187" s="75">
        <v>5</v>
      </c>
      <c r="F187" s="74">
        <v>6</v>
      </c>
      <c r="G187" s="75">
        <v>7</v>
      </c>
      <c r="H187" s="74">
        <v>8</v>
      </c>
    </row>
    <row r="188" spans="1:8" ht="15" customHeight="1">
      <c r="A188" s="26">
        <v>4</v>
      </c>
      <c r="B188" s="8"/>
      <c r="C188" s="26" t="s">
        <v>127</v>
      </c>
      <c r="E188" s="6"/>
      <c r="F188" s="79">
        <f>F189+F190</f>
        <v>150</v>
      </c>
      <c r="H188" s="4"/>
    </row>
    <row r="189" spans="1:8" ht="15" customHeight="1">
      <c r="A189" s="6">
        <v>1</v>
      </c>
      <c r="B189" s="8" t="s">
        <v>11</v>
      </c>
      <c r="C189" s="4" t="s">
        <v>124</v>
      </c>
      <c r="D189" s="26"/>
      <c r="E189" s="6"/>
      <c r="F189" s="7">
        <v>150</v>
      </c>
      <c r="G189" s="38" t="s">
        <v>116</v>
      </c>
      <c r="H189" s="18" t="s">
        <v>83</v>
      </c>
    </row>
    <row r="190" spans="1:8" ht="15">
      <c r="A190" s="6">
        <v>2</v>
      </c>
      <c r="B190" s="8" t="s">
        <v>31</v>
      </c>
      <c r="C190" s="4"/>
      <c r="D190" s="13"/>
      <c r="E190" s="6"/>
      <c r="F190" s="7"/>
      <c r="G190" s="6"/>
      <c r="H190" s="4"/>
    </row>
    <row r="192" spans="1:8" ht="15" customHeight="1">
      <c r="A192" s="26">
        <v>5</v>
      </c>
      <c r="B192" s="8"/>
      <c r="C192" s="26" t="s">
        <v>293</v>
      </c>
      <c r="E192" s="6"/>
      <c r="F192" s="79">
        <f>F193+F194</f>
        <v>120</v>
      </c>
      <c r="H192" s="4"/>
    </row>
    <row r="193" spans="1:8" ht="15" customHeight="1">
      <c r="A193" s="6">
        <v>1</v>
      </c>
      <c r="B193" s="8" t="s">
        <v>11</v>
      </c>
      <c r="C193" s="4" t="s">
        <v>124</v>
      </c>
      <c r="D193" s="26"/>
      <c r="E193" s="6"/>
      <c r="F193" s="7">
        <v>120</v>
      </c>
      <c r="G193" s="38" t="s">
        <v>116</v>
      </c>
      <c r="H193" s="18" t="s">
        <v>83</v>
      </c>
    </row>
    <row r="194" spans="1:8" ht="15">
      <c r="A194" s="6">
        <v>2</v>
      </c>
      <c r="B194" s="8" t="s">
        <v>31</v>
      </c>
      <c r="C194" s="4"/>
      <c r="D194" s="13"/>
      <c r="E194" s="6"/>
      <c r="F194" s="7"/>
      <c r="G194" s="6"/>
      <c r="H194" s="4"/>
    </row>
    <row r="195" spans="1:8" ht="15" customHeight="1">
      <c r="A195" s="6"/>
      <c r="B195" s="8"/>
      <c r="C195" s="20"/>
      <c r="D195" s="13"/>
      <c r="E195" s="6"/>
      <c r="F195" s="6"/>
      <c r="G195" s="6"/>
      <c r="H195" s="4"/>
    </row>
    <row r="196" spans="1:8" ht="15" customHeight="1">
      <c r="A196" s="6"/>
      <c r="B196" s="8"/>
      <c r="C196" s="20"/>
      <c r="D196" s="13"/>
      <c r="E196" s="6"/>
      <c r="F196" s="6"/>
      <c r="G196" s="6"/>
      <c r="H196" s="4"/>
    </row>
    <row r="197" spans="1:8" ht="15" customHeight="1">
      <c r="A197" s="6"/>
      <c r="B197" s="8"/>
      <c r="C197" s="20"/>
      <c r="D197" s="13"/>
      <c r="E197" s="6"/>
      <c r="F197" s="6"/>
      <c r="G197" s="6"/>
      <c r="H197" s="4"/>
    </row>
    <row r="198" spans="1:8" ht="15" customHeight="1">
      <c r="A198" s="6"/>
      <c r="B198" s="8"/>
      <c r="C198" s="4"/>
      <c r="D198" s="26"/>
      <c r="E198" s="6"/>
      <c r="F198" s="6"/>
      <c r="H198" s="4"/>
    </row>
    <row r="199" spans="1:8" ht="15">
      <c r="A199" s="1" t="s">
        <v>40</v>
      </c>
      <c r="B199" s="4" t="s">
        <v>294</v>
      </c>
      <c r="C199" s="4"/>
      <c r="D199" s="6"/>
      <c r="E199" s="6"/>
      <c r="G199" s="3"/>
      <c r="H199" s="4"/>
    </row>
    <row r="200" spans="1:8" ht="15">
      <c r="A200" s="1"/>
      <c r="B200" s="4" t="s">
        <v>219</v>
      </c>
      <c r="C200" s="4"/>
      <c r="D200" s="6"/>
      <c r="E200" s="6"/>
      <c r="F200" s="15" t="s">
        <v>295</v>
      </c>
      <c r="G200" s="3"/>
      <c r="H200" s="4"/>
    </row>
    <row r="201" spans="1:8" ht="15">
      <c r="A201" s="1"/>
      <c r="B201" s="4"/>
      <c r="C201" s="4"/>
      <c r="D201" s="6"/>
      <c r="E201" s="6"/>
      <c r="F201" s="2"/>
      <c r="G201" s="3"/>
      <c r="H201" s="4"/>
    </row>
    <row r="202" spans="1:8" ht="15">
      <c r="A202" s="1"/>
      <c r="B202" s="4"/>
      <c r="C202" s="4"/>
      <c r="D202" s="6"/>
      <c r="E202" s="6"/>
      <c r="F202" s="2"/>
      <c r="G202" s="3"/>
      <c r="H202" s="4"/>
    </row>
    <row r="203" spans="1:8" ht="15">
      <c r="A203" s="6"/>
      <c r="B203" s="6" t="s">
        <v>41</v>
      </c>
      <c r="C203" s="6"/>
      <c r="D203" s="6"/>
      <c r="E203" s="5"/>
      <c r="F203" s="5" t="s">
        <v>24</v>
      </c>
      <c r="G203" s="3"/>
      <c r="H203"/>
    </row>
    <row r="204" spans="1:8" ht="15">
      <c r="A204" s="6"/>
      <c r="B204" s="6"/>
      <c r="C204" s="6"/>
      <c r="D204" s="6"/>
      <c r="E204" s="5"/>
      <c r="F204" s="5"/>
      <c r="G204" s="3"/>
      <c r="H204"/>
    </row>
    <row r="205" spans="1:8" ht="15">
      <c r="A205" s="6"/>
      <c r="B205" s="6"/>
      <c r="C205" s="6"/>
      <c r="D205" s="6"/>
      <c r="E205" s="5"/>
      <c r="F205" s="5"/>
      <c r="G205" s="3"/>
      <c r="H205"/>
    </row>
    <row r="206" spans="1:8" ht="15">
      <c r="A206" s="6"/>
      <c r="B206" s="6"/>
      <c r="C206" s="6"/>
      <c r="D206" s="6"/>
      <c r="E206" s="5"/>
      <c r="F206" s="5"/>
      <c r="G206" s="3"/>
      <c r="H206"/>
    </row>
    <row r="207" spans="1:8" ht="15">
      <c r="A207" s="6"/>
      <c r="B207" s="6"/>
      <c r="C207" s="6"/>
      <c r="D207" s="6"/>
      <c r="E207" s="5"/>
      <c r="F207" s="5"/>
      <c r="G207" s="3"/>
      <c r="H207"/>
    </row>
    <row r="208" spans="1:8" ht="15">
      <c r="A208" s="6"/>
      <c r="B208" s="6"/>
      <c r="C208" s="6"/>
      <c r="D208" s="6"/>
      <c r="E208" s="5"/>
      <c r="F208" s="5"/>
      <c r="G208" s="3"/>
      <c r="H208"/>
    </row>
    <row r="209" spans="1:8" ht="15">
      <c r="A209" s="6"/>
      <c r="B209" s="6"/>
      <c r="C209" s="6"/>
      <c r="D209" s="6"/>
      <c r="E209" s="5"/>
      <c r="F209" s="5"/>
      <c r="G209" s="3"/>
      <c r="H209"/>
    </row>
    <row r="210" spans="1:8" ht="15">
      <c r="A210" s="6"/>
      <c r="B210" s="6"/>
      <c r="C210" s="6"/>
      <c r="D210" s="6"/>
      <c r="E210" s="5"/>
      <c r="F210" s="5"/>
      <c r="G210" s="3"/>
      <c r="H210"/>
    </row>
    <row r="211" spans="1:8" ht="15">
      <c r="A211" s="6"/>
      <c r="B211" s="6"/>
      <c r="C211" s="6"/>
      <c r="D211" s="6"/>
      <c r="E211" s="5"/>
      <c r="F211" s="5"/>
      <c r="G211" s="3"/>
      <c r="H211"/>
    </row>
    <row r="216" spans="3:8" ht="15.75">
      <c r="C216" s="27"/>
      <c r="D216" s="4"/>
      <c r="H216" s="10"/>
    </row>
  </sheetData>
  <sheetProtection/>
  <printOptions/>
  <pageMargins left="0.3937007874015748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75390625" style="3" customWidth="1"/>
    <col min="2" max="2" width="36.75390625" style="3" customWidth="1"/>
    <col min="3" max="3" width="27.875" style="3" customWidth="1"/>
    <col min="4" max="5" width="10.75390625" style="3" customWidth="1"/>
    <col min="6" max="6" width="14.75390625" style="3" customWidth="1"/>
    <col min="7" max="7" width="14.875" style="5" customWidth="1"/>
    <col min="8" max="8" width="21.875" style="3" customWidth="1"/>
    <col min="9" max="16384" width="9.125" style="3" customWidth="1"/>
  </cols>
  <sheetData>
    <row r="1" spans="1:8" ht="15" customHeight="1">
      <c r="A1" s="4"/>
      <c r="B1" s="4"/>
      <c r="D1" s="65" t="s">
        <v>169</v>
      </c>
      <c r="E1" s="4"/>
      <c r="F1" s="4"/>
      <c r="G1" s="2"/>
      <c r="H1" s="4"/>
    </row>
    <row r="2" spans="1:8" ht="15" customHeight="1">
      <c r="A2" s="4"/>
      <c r="B2" s="66"/>
      <c r="C2" s="27"/>
      <c r="D2" s="26" t="s">
        <v>86</v>
      </c>
      <c r="E2" s="4"/>
      <c r="F2" s="4"/>
      <c r="G2" s="4"/>
      <c r="H2" s="2"/>
    </row>
    <row r="3" ht="15" customHeight="1">
      <c r="D3" s="26" t="s">
        <v>84</v>
      </c>
    </row>
    <row r="4" spans="3:8" ht="15" customHeight="1">
      <c r="C4" s="27"/>
      <c r="D4" s="26" t="s">
        <v>254</v>
      </c>
      <c r="F4" s="5"/>
      <c r="H4" s="3" t="s">
        <v>19</v>
      </c>
    </row>
    <row r="5" spans="1:8" ht="15" customHeight="1">
      <c r="A5" s="67" t="s">
        <v>20</v>
      </c>
      <c r="B5" s="68" t="s">
        <v>87</v>
      </c>
      <c r="C5" s="68" t="s">
        <v>88</v>
      </c>
      <c r="D5" s="68" t="s">
        <v>37</v>
      </c>
      <c r="E5" s="69" t="s">
        <v>1</v>
      </c>
      <c r="F5" s="68" t="s">
        <v>89</v>
      </c>
      <c r="G5" s="69" t="s">
        <v>90</v>
      </c>
      <c r="H5" s="68" t="s">
        <v>134</v>
      </c>
    </row>
    <row r="6" spans="1:8" ht="15">
      <c r="A6" s="70" t="s">
        <v>21</v>
      </c>
      <c r="B6" s="71" t="s">
        <v>10</v>
      </c>
      <c r="C6" s="71" t="s">
        <v>38</v>
      </c>
      <c r="D6" s="72" t="s">
        <v>39</v>
      </c>
      <c r="E6" s="4"/>
      <c r="F6" s="72" t="s">
        <v>91</v>
      </c>
      <c r="G6" s="4" t="s">
        <v>92</v>
      </c>
      <c r="H6" s="72"/>
    </row>
    <row r="7" spans="1:11" ht="15.75">
      <c r="A7" s="73">
        <v>1</v>
      </c>
      <c r="B7" s="74">
        <v>2</v>
      </c>
      <c r="C7" s="75">
        <v>3</v>
      </c>
      <c r="D7" s="74">
        <v>4</v>
      </c>
      <c r="E7" s="75">
        <v>5</v>
      </c>
      <c r="F7" s="74">
        <v>6</v>
      </c>
      <c r="G7" s="75">
        <v>7</v>
      </c>
      <c r="H7" s="74">
        <v>8</v>
      </c>
      <c r="K7" s="96" t="s">
        <v>297</v>
      </c>
    </row>
    <row r="8" spans="1:8" ht="15" customHeight="1">
      <c r="A8" s="4"/>
      <c r="B8" s="4"/>
      <c r="C8" s="65" t="s">
        <v>25</v>
      </c>
      <c r="D8" s="4"/>
      <c r="E8" s="4"/>
      <c r="F8" s="101">
        <f>F9+F83+F165</f>
        <v>9050.006545454546</v>
      </c>
      <c r="G8" s="101">
        <f>G9+G83+G165</f>
        <v>9423.9</v>
      </c>
      <c r="H8" s="4"/>
    </row>
    <row r="9" spans="1:8" s="35" customFormat="1" ht="15" customHeight="1">
      <c r="A9" s="30"/>
      <c r="B9" s="31"/>
      <c r="C9" s="31" t="s">
        <v>93</v>
      </c>
      <c r="E9" s="33"/>
      <c r="F9" s="102">
        <f>F11+F18+F31+F33+F36+F46+F51+F58+F71+F81</f>
        <v>4199.99</v>
      </c>
      <c r="G9" s="103">
        <f>G11+G18+G31+G33+G36+G51+G71+G81</f>
        <v>3529.2</v>
      </c>
      <c r="H9" s="78"/>
    </row>
    <row r="10" spans="1:6" s="35" customFormat="1" ht="15" customHeight="1">
      <c r="A10" s="30"/>
      <c r="B10" s="31"/>
      <c r="C10" s="31"/>
      <c r="E10" s="33"/>
      <c r="F10" s="86"/>
    </row>
    <row r="11" spans="1:7" s="35" customFormat="1" ht="15" customHeight="1">
      <c r="A11" s="36">
        <v>1</v>
      </c>
      <c r="B11" s="36"/>
      <c r="C11" s="31" t="s">
        <v>146</v>
      </c>
      <c r="E11" s="32"/>
      <c r="F11" s="77">
        <f>SUM(F12:F16)</f>
        <v>84.21000000000001</v>
      </c>
      <c r="G11" s="36">
        <f>G14</f>
        <v>12.6</v>
      </c>
    </row>
    <row r="12" spans="1:8" ht="15">
      <c r="A12" s="6">
        <v>1</v>
      </c>
      <c r="B12" s="8" t="s">
        <v>141</v>
      </c>
      <c r="C12" s="6" t="s">
        <v>95</v>
      </c>
      <c r="D12" s="6" t="s">
        <v>5</v>
      </c>
      <c r="E12" s="6">
        <v>15</v>
      </c>
      <c r="F12" s="7">
        <f>E12*0.994</f>
        <v>14.91</v>
      </c>
      <c r="G12" s="6" t="s">
        <v>4</v>
      </c>
      <c r="H12" s="3" t="s">
        <v>83</v>
      </c>
    </row>
    <row r="13" spans="1:8" ht="15">
      <c r="A13" s="6">
        <v>2</v>
      </c>
      <c r="B13" s="3" t="s">
        <v>147</v>
      </c>
      <c r="C13" s="6" t="s">
        <v>95</v>
      </c>
      <c r="D13" s="6" t="s">
        <v>5</v>
      </c>
      <c r="E13" s="6">
        <v>20</v>
      </c>
      <c r="F13" s="7">
        <f>E13*0.924</f>
        <v>18.48</v>
      </c>
      <c r="G13" s="78" t="s">
        <v>96</v>
      </c>
      <c r="H13" s="3" t="s">
        <v>83</v>
      </c>
    </row>
    <row r="14" spans="1:8" ht="15">
      <c r="A14" s="6">
        <v>3</v>
      </c>
      <c r="B14" s="3" t="s">
        <v>142</v>
      </c>
      <c r="C14" s="6" t="s">
        <v>95</v>
      </c>
      <c r="D14" s="6" t="s">
        <v>5</v>
      </c>
      <c r="E14" s="6">
        <v>20</v>
      </c>
      <c r="F14" s="7">
        <f>E14*0.924</f>
        <v>18.48</v>
      </c>
      <c r="G14" s="6">
        <v>12.6</v>
      </c>
      <c r="H14" s="3" t="s">
        <v>83</v>
      </c>
    </row>
    <row r="15" spans="1:8" ht="15">
      <c r="A15" s="6">
        <v>4</v>
      </c>
      <c r="B15" s="3" t="s">
        <v>148</v>
      </c>
      <c r="C15" s="6" t="s">
        <v>95</v>
      </c>
      <c r="D15" s="6" t="s">
        <v>5</v>
      </c>
      <c r="E15" s="6">
        <v>15</v>
      </c>
      <c r="F15" s="7">
        <f>E15*0.924</f>
        <v>13.860000000000001</v>
      </c>
      <c r="G15" s="78" t="s">
        <v>96</v>
      </c>
      <c r="H15" s="3" t="s">
        <v>83</v>
      </c>
    </row>
    <row r="16" spans="1:8" ht="15">
      <c r="A16" s="6">
        <v>5</v>
      </c>
      <c r="B16" s="3" t="s">
        <v>143</v>
      </c>
      <c r="C16" s="6" t="s">
        <v>95</v>
      </c>
      <c r="D16" s="6" t="s">
        <v>5</v>
      </c>
      <c r="E16" s="6">
        <v>20</v>
      </c>
      <c r="F16" s="7">
        <f>E16*0.924</f>
        <v>18.48</v>
      </c>
      <c r="G16" s="78" t="s">
        <v>96</v>
      </c>
      <c r="H16" s="3" t="s">
        <v>83</v>
      </c>
    </row>
    <row r="17" spans="1:6" s="35" customFormat="1" ht="15" customHeight="1">
      <c r="A17" s="30"/>
      <c r="B17" s="31"/>
      <c r="C17" s="31"/>
      <c r="E17" s="33"/>
      <c r="F17" s="86"/>
    </row>
    <row r="18" spans="1:7" s="35" customFormat="1" ht="15" customHeight="1">
      <c r="A18" s="36">
        <v>2</v>
      </c>
      <c r="B18" s="36"/>
      <c r="C18" s="31" t="s">
        <v>94</v>
      </c>
      <c r="E18" s="32"/>
      <c r="F18" s="77">
        <v>1115.8</v>
      </c>
      <c r="G18" s="100">
        <f>G19+G20+G24+G26+G28+G29</f>
        <v>530.8</v>
      </c>
    </row>
    <row r="19" spans="1:8" ht="15">
      <c r="A19" s="6">
        <v>1</v>
      </c>
      <c r="B19" s="98" t="s">
        <v>220</v>
      </c>
      <c r="C19" s="6" t="s">
        <v>95</v>
      </c>
      <c r="D19" s="6" t="s">
        <v>5</v>
      </c>
      <c r="E19" s="6">
        <v>190</v>
      </c>
      <c r="F19" s="7">
        <v>120.2</v>
      </c>
      <c r="G19" s="97">
        <v>169.2</v>
      </c>
      <c r="H19" s="3" t="s">
        <v>83</v>
      </c>
    </row>
    <row r="20" spans="1:8" ht="15">
      <c r="A20" s="6">
        <v>2</v>
      </c>
      <c r="B20" s="98" t="s">
        <v>184</v>
      </c>
      <c r="C20" s="6" t="s">
        <v>95</v>
      </c>
      <c r="D20" s="6" t="s">
        <v>5</v>
      </c>
      <c r="E20" s="6">
        <v>80</v>
      </c>
      <c r="F20" s="7">
        <v>101.7</v>
      </c>
      <c r="G20" s="7">
        <v>43</v>
      </c>
      <c r="H20" s="3" t="s">
        <v>83</v>
      </c>
    </row>
    <row r="21" spans="1:8" ht="15">
      <c r="A21" s="6">
        <v>3</v>
      </c>
      <c r="B21" s="98" t="s">
        <v>185</v>
      </c>
      <c r="C21" s="6" t="s">
        <v>95</v>
      </c>
      <c r="D21" s="6" t="s">
        <v>5</v>
      </c>
      <c r="E21" s="6">
        <v>120</v>
      </c>
      <c r="F21" s="7">
        <v>110.9</v>
      </c>
      <c r="G21" s="97" t="s">
        <v>96</v>
      </c>
      <c r="H21" s="3" t="s">
        <v>83</v>
      </c>
    </row>
    <row r="22" spans="1:8" ht="15">
      <c r="A22" s="6">
        <v>4</v>
      </c>
      <c r="B22" s="98" t="s">
        <v>144</v>
      </c>
      <c r="C22" s="6" t="s">
        <v>95</v>
      </c>
      <c r="D22" s="6" t="s">
        <v>5</v>
      </c>
      <c r="E22" s="6">
        <v>150</v>
      </c>
      <c r="F22" s="7">
        <v>138.7</v>
      </c>
      <c r="G22" s="7" t="s">
        <v>4</v>
      </c>
      <c r="H22" s="3" t="s">
        <v>83</v>
      </c>
    </row>
    <row r="23" spans="1:8" ht="15">
      <c r="A23" s="6">
        <v>5</v>
      </c>
      <c r="B23" s="10" t="s">
        <v>181</v>
      </c>
      <c r="C23" s="6" t="s">
        <v>95</v>
      </c>
      <c r="D23" s="6" t="s">
        <v>5</v>
      </c>
      <c r="E23" s="6">
        <v>120</v>
      </c>
      <c r="F23" s="7">
        <v>110.9</v>
      </c>
      <c r="G23" s="97" t="s">
        <v>96</v>
      </c>
      <c r="H23" s="3" t="s">
        <v>83</v>
      </c>
    </row>
    <row r="24" spans="1:8" ht="15">
      <c r="A24" s="6">
        <v>6</v>
      </c>
      <c r="B24" s="10" t="s">
        <v>221</v>
      </c>
      <c r="C24" s="6" t="s">
        <v>95</v>
      </c>
      <c r="D24" s="6" t="s">
        <v>5</v>
      </c>
      <c r="E24" s="6">
        <v>45</v>
      </c>
      <c r="F24" s="7">
        <v>120.2</v>
      </c>
      <c r="G24" s="7">
        <v>54.5</v>
      </c>
      <c r="H24" s="3" t="s">
        <v>83</v>
      </c>
    </row>
    <row r="25" spans="1:8" ht="15">
      <c r="A25" s="6">
        <v>7</v>
      </c>
      <c r="B25" s="10" t="s">
        <v>186</v>
      </c>
      <c r="C25" s="6" t="s">
        <v>95</v>
      </c>
      <c r="D25" s="6" t="s">
        <v>5</v>
      </c>
      <c r="E25" s="6">
        <v>130</v>
      </c>
      <c r="F25" s="7">
        <v>120.2</v>
      </c>
      <c r="G25" s="97" t="s">
        <v>96</v>
      </c>
      <c r="H25" s="3" t="s">
        <v>83</v>
      </c>
    </row>
    <row r="26" spans="1:8" ht="15">
      <c r="A26" s="6">
        <v>8</v>
      </c>
      <c r="B26" s="10" t="s">
        <v>187</v>
      </c>
      <c r="C26" s="6" t="s">
        <v>95</v>
      </c>
      <c r="D26" s="6" t="s">
        <v>5</v>
      </c>
      <c r="E26" s="6">
        <v>56</v>
      </c>
      <c r="F26" s="7">
        <v>110.9</v>
      </c>
      <c r="G26" s="7">
        <v>28.5</v>
      </c>
      <c r="H26" s="3" t="s">
        <v>83</v>
      </c>
    </row>
    <row r="27" spans="1:8" ht="15">
      <c r="A27" s="6">
        <v>9</v>
      </c>
      <c r="B27" s="10" t="s">
        <v>188</v>
      </c>
      <c r="C27" s="6" t="s">
        <v>95</v>
      </c>
      <c r="D27" s="6" t="s">
        <v>5</v>
      </c>
      <c r="E27" s="6">
        <v>120</v>
      </c>
      <c r="F27" s="7">
        <v>110.9</v>
      </c>
      <c r="G27" s="97" t="s">
        <v>96</v>
      </c>
      <c r="H27" s="3" t="s">
        <v>83</v>
      </c>
    </row>
    <row r="28" spans="1:8" ht="15">
      <c r="A28" s="6">
        <v>10</v>
      </c>
      <c r="B28" s="10" t="s">
        <v>222</v>
      </c>
      <c r="C28" s="6" t="s">
        <v>95</v>
      </c>
      <c r="D28" s="6" t="s">
        <v>5</v>
      </c>
      <c r="E28" s="6">
        <v>50</v>
      </c>
      <c r="F28" s="7">
        <v>129.4</v>
      </c>
      <c r="G28" s="7">
        <v>60.7</v>
      </c>
      <c r="H28" s="3" t="s">
        <v>83</v>
      </c>
    </row>
    <row r="29" spans="1:8" ht="15">
      <c r="A29" s="6">
        <v>11</v>
      </c>
      <c r="B29" s="3" t="s">
        <v>223</v>
      </c>
      <c r="C29" s="6" t="s">
        <v>95</v>
      </c>
      <c r="D29" s="6" t="s">
        <v>5</v>
      </c>
      <c r="E29" s="6">
        <v>150</v>
      </c>
      <c r="F29" s="7">
        <v>158.2</v>
      </c>
      <c r="G29" s="7">
        <v>174.9</v>
      </c>
      <c r="H29" s="3" t="s">
        <v>83</v>
      </c>
    </row>
    <row r="30" spans="1:8" ht="15">
      <c r="A30" s="6"/>
      <c r="G30" s="6"/>
      <c r="H30" s="20"/>
    </row>
    <row r="31" spans="1:8" ht="15" customHeight="1">
      <c r="A31" s="26">
        <v>3</v>
      </c>
      <c r="B31" s="8"/>
      <c r="C31" s="26" t="s">
        <v>9</v>
      </c>
      <c r="E31" s="6"/>
      <c r="F31" s="79">
        <f>SUM(F32)</f>
        <v>480</v>
      </c>
      <c r="G31" s="100">
        <f>G32</f>
        <v>623.8</v>
      </c>
      <c r="H31" s="18"/>
    </row>
    <row r="32" spans="1:8" ht="15">
      <c r="A32" s="6">
        <v>1</v>
      </c>
      <c r="B32" s="3" t="s">
        <v>11</v>
      </c>
      <c r="C32" s="6" t="s">
        <v>98</v>
      </c>
      <c r="D32" s="6" t="s">
        <v>6</v>
      </c>
      <c r="E32" s="6">
        <v>180</v>
      </c>
      <c r="F32" s="7">
        <v>480</v>
      </c>
      <c r="G32" s="7">
        <v>623.8</v>
      </c>
      <c r="H32" s="18" t="s">
        <v>83</v>
      </c>
    </row>
    <row r="33" spans="1:8" ht="15" customHeight="1">
      <c r="A33" s="26">
        <v>4</v>
      </c>
      <c r="B33" s="8"/>
      <c r="C33" s="26" t="s">
        <v>13</v>
      </c>
      <c r="E33" s="6"/>
      <c r="F33" s="79">
        <f>SUM(F34)</f>
        <v>248.8</v>
      </c>
      <c r="G33" s="100">
        <f>G34</f>
        <v>268.3</v>
      </c>
      <c r="H33" s="18"/>
    </row>
    <row r="34" spans="1:8" ht="15">
      <c r="A34" s="6">
        <v>1</v>
      </c>
      <c r="B34" s="3" t="s">
        <v>11</v>
      </c>
      <c r="C34" s="4" t="s">
        <v>99</v>
      </c>
      <c r="D34" s="6" t="s">
        <v>5</v>
      </c>
      <c r="E34" s="6">
        <v>162</v>
      </c>
      <c r="F34" s="7">
        <v>248.8</v>
      </c>
      <c r="G34" s="6">
        <v>268.3</v>
      </c>
      <c r="H34" s="18" t="s">
        <v>83</v>
      </c>
    </row>
    <row r="35" spans="1:8" ht="15">
      <c r="A35" s="6"/>
      <c r="C35" s="4"/>
      <c r="D35" s="6"/>
      <c r="E35" s="6"/>
      <c r="F35" s="7"/>
      <c r="G35" s="6"/>
      <c r="H35" s="18"/>
    </row>
    <row r="36" spans="1:8" ht="15" customHeight="1">
      <c r="A36" s="26">
        <v>5</v>
      </c>
      <c r="B36" s="8"/>
      <c r="C36" s="26" t="s">
        <v>26</v>
      </c>
      <c r="E36" s="21"/>
      <c r="F36" s="79">
        <v>1750</v>
      </c>
      <c r="G36" s="100">
        <f>G37+G38+G40+G41+G44</f>
        <v>1043.9</v>
      </c>
      <c r="H36" s="20"/>
    </row>
    <row r="37" spans="1:8" ht="15" customHeight="1">
      <c r="A37" s="6">
        <v>1</v>
      </c>
      <c r="B37" s="81" t="s">
        <v>189</v>
      </c>
      <c r="C37" s="4" t="s">
        <v>100</v>
      </c>
      <c r="D37" s="6" t="s">
        <v>6</v>
      </c>
      <c r="E37" s="6">
        <v>3</v>
      </c>
      <c r="F37" s="7">
        <f>E37*90</f>
        <v>270</v>
      </c>
      <c r="G37" s="6">
        <v>208.9</v>
      </c>
      <c r="H37" s="3" t="s">
        <v>83</v>
      </c>
    </row>
    <row r="38" spans="1:8" ht="15" customHeight="1">
      <c r="A38" s="6">
        <v>2</v>
      </c>
      <c r="B38" s="8" t="s">
        <v>190</v>
      </c>
      <c r="C38" s="4" t="s">
        <v>100</v>
      </c>
      <c r="D38" s="6" t="s">
        <v>6</v>
      </c>
      <c r="E38" s="6">
        <v>10</v>
      </c>
      <c r="F38" s="7">
        <f>E38*90</f>
        <v>900</v>
      </c>
      <c r="G38" s="6">
        <v>370.4</v>
      </c>
      <c r="H38" s="3" t="s">
        <v>83</v>
      </c>
    </row>
    <row r="39" spans="1:8" ht="15">
      <c r="A39" s="73">
        <v>1</v>
      </c>
      <c r="B39" s="74">
        <v>2</v>
      </c>
      <c r="C39" s="75">
        <v>3</v>
      </c>
      <c r="D39" s="74">
        <v>4</v>
      </c>
      <c r="E39" s="75">
        <v>5</v>
      </c>
      <c r="F39" s="74">
        <v>6</v>
      </c>
      <c r="G39" s="75">
        <v>7</v>
      </c>
      <c r="H39" s="74">
        <v>8</v>
      </c>
    </row>
    <row r="40" spans="1:8" ht="15" customHeight="1">
      <c r="A40" s="6">
        <v>3</v>
      </c>
      <c r="B40" s="8" t="s">
        <v>191</v>
      </c>
      <c r="C40" s="4" t="s">
        <v>100</v>
      </c>
      <c r="D40" s="6" t="s">
        <v>6</v>
      </c>
      <c r="E40" s="6">
        <v>1</v>
      </c>
      <c r="F40" s="7">
        <f>E40*90</f>
        <v>90</v>
      </c>
      <c r="G40" s="6">
        <v>108.1</v>
      </c>
      <c r="H40" s="3" t="s">
        <v>83</v>
      </c>
    </row>
    <row r="41" spans="1:8" ht="15" customHeight="1">
      <c r="A41" s="6">
        <v>4</v>
      </c>
      <c r="B41" s="81" t="s">
        <v>224</v>
      </c>
      <c r="C41" s="4" t="s">
        <v>100</v>
      </c>
      <c r="D41" s="6" t="s">
        <v>6</v>
      </c>
      <c r="E41" s="6">
        <v>3</v>
      </c>
      <c r="F41" s="7">
        <f>E41*90</f>
        <v>270</v>
      </c>
      <c r="G41" s="97">
        <v>91.1</v>
      </c>
      <c r="H41" s="3" t="s">
        <v>83</v>
      </c>
    </row>
    <row r="42" spans="1:8" ht="15" customHeight="1">
      <c r="A42" s="6">
        <v>5</v>
      </c>
      <c r="B42" s="8" t="s">
        <v>154</v>
      </c>
      <c r="C42" s="4" t="s">
        <v>100</v>
      </c>
      <c r="D42" s="6" t="s">
        <v>6</v>
      </c>
      <c r="E42" s="6">
        <v>9</v>
      </c>
      <c r="F42" s="7">
        <f>E42*90</f>
        <v>810</v>
      </c>
      <c r="G42" s="6" t="s">
        <v>4</v>
      </c>
      <c r="H42" s="3" t="s">
        <v>83</v>
      </c>
    </row>
    <row r="43" spans="1:8" ht="15" customHeight="1">
      <c r="A43" s="6">
        <v>6</v>
      </c>
      <c r="B43" s="3" t="s">
        <v>153</v>
      </c>
      <c r="C43" s="4" t="s">
        <v>100</v>
      </c>
      <c r="D43" s="6" t="s">
        <v>6</v>
      </c>
      <c r="E43" s="6">
        <v>7</v>
      </c>
      <c r="F43" s="7">
        <f>E43*65</f>
        <v>455</v>
      </c>
      <c r="G43" s="78" t="s">
        <v>96</v>
      </c>
      <c r="H43" s="3" t="s">
        <v>83</v>
      </c>
    </row>
    <row r="44" spans="1:8" ht="15" customHeight="1">
      <c r="A44" s="6">
        <v>7</v>
      </c>
      <c r="B44" s="3" t="s">
        <v>225</v>
      </c>
      <c r="C44" s="4" t="s">
        <v>100</v>
      </c>
      <c r="D44" s="6" t="s">
        <v>6</v>
      </c>
      <c r="E44" s="6">
        <v>2</v>
      </c>
      <c r="F44" s="7">
        <v>180</v>
      </c>
      <c r="G44" s="97">
        <v>265.4</v>
      </c>
      <c r="H44" s="3" t="s">
        <v>83</v>
      </c>
    </row>
    <row r="45" spans="1:7" ht="15" customHeight="1">
      <c r="A45" s="6"/>
      <c r="B45" s="81"/>
      <c r="C45" s="4"/>
      <c r="D45" s="6"/>
      <c r="E45" s="6"/>
      <c r="F45" s="7"/>
      <c r="G45" s="78"/>
    </row>
    <row r="46" spans="1:8" ht="15.75">
      <c r="A46" s="26">
        <v>6</v>
      </c>
      <c r="B46" s="8"/>
      <c r="C46" s="26" t="s">
        <v>16</v>
      </c>
      <c r="D46" s="6"/>
      <c r="E46" s="6"/>
      <c r="F46" s="79">
        <f>F47+F48+F49</f>
        <v>88.34</v>
      </c>
      <c r="H46" s="4"/>
    </row>
    <row r="47" spans="1:8" ht="15">
      <c r="A47" s="13">
        <v>1</v>
      </c>
      <c r="B47" s="8" t="s">
        <v>35</v>
      </c>
      <c r="C47" s="4" t="s">
        <v>100</v>
      </c>
      <c r="D47" s="6" t="s">
        <v>6</v>
      </c>
      <c r="E47" s="6">
        <v>2</v>
      </c>
      <c r="F47" s="7">
        <f>E47*6.31</f>
        <v>12.62</v>
      </c>
      <c r="G47" s="78" t="s">
        <v>96</v>
      </c>
      <c r="H47" s="4" t="s">
        <v>83</v>
      </c>
    </row>
    <row r="48" spans="1:8" ht="15">
      <c r="A48" s="13">
        <v>2</v>
      </c>
      <c r="B48" s="8" t="s">
        <v>101</v>
      </c>
      <c r="C48" s="4" t="s">
        <v>100</v>
      </c>
      <c r="D48" s="6" t="s">
        <v>6</v>
      </c>
      <c r="E48" s="6">
        <v>6</v>
      </c>
      <c r="F48" s="7">
        <f>E48*6.31</f>
        <v>37.86</v>
      </c>
      <c r="G48" s="78" t="s">
        <v>96</v>
      </c>
      <c r="H48" s="4" t="s">
        <v>83</v>
      </c>
    </row>
    <row r="49" spans="1:8" ht="15">
      <c r="A49" s="13">
        <v>3</v>
      </c>
      <c r="B49" s="8" t="s">
        <v>102</v>
      </c>
      <c r="C49" s="4" t="s">
        <v>100</v>
      </c>
      <c r="D49" s="6" t="s">
        <v>6</v>
      </c>
      <c r="E49" s="6">
        <v>6</v>
      </c>
      <c r="F49" s="7">
        <f>E49*6.31</f>
        <v>37.86</v>
      </c>
      <c r="G49" s="6" t="s">
        <v>4</v>
      </c>
      <c r="H49" s="4" t="s">
        <v>83</v>
      </c>
    </row>
    <row r="50" spans="1:8" ht="15">
      <c r="A50" s="13"/>
      <c r="B50" s="8"/>
      <c r="C50" s="4"/>
      <c r="D50" s="6"/>
      <c r="E50" s="6"/>
      <c r="F50" s="7"/>
      <c r="H50" s="4"/>
    </row>
    <row r="51" spans="1:8" ht="13.5" customHeight="1">
      <c r="A51" s="26">
        <v>7</v>
      </c>
      <c r="B51" s="8"/>
      <c r="C51" s="26" t="s">
        <v>128</v>
      </c>
      <c r="D51" s="6"/>
      <c r="E51" s="6"/>
      <c r="F51" s="79">
        <f>SUM(F52:F56)</f>
        <v>159.64</v>
      </c>
      <c r="G51" s="83">
        <f>G52+G53+G54+G55+G56</f>
        <v>195.79999999999998</v>
      </c>
      <c r="H51" s="4"/>
    </row>
    <row r="52" spans="1:8" ht="13.5" customHeight="1">
      <c r="A52" s="13">
        <v>1</v>
      </c>
      <c r="B52" s="8" t="s">
        <v>22</v>
      </c>
      <c r="C52" s="6" t="s">
        <v>95</v>
      </c>
      <c r="D52" s="6" t="s">
        <v>6</v>
      </c>
      <c r="E52" s="6">
        <v>4</v>
      </c>
      <c r="F52" s="7">
        <f>E52*6.14</f>
        <v>24.56</v>
      </c>
      <c r="G52" s="97">
        <v>93.7</v>
      </c>
      <c r="H52" s="4" t="s">
        <v>83</v>
      </c>
    </row>
    <row r="53" spans="1:8" ht="13.5" customHeight="1">
      <c r="A53" s="13">
        <v>2</v>
      </c>
      <c r="B53" s="8" t="s">
        <v>167</v>
      </c>
      <c r="C53" s="6" t="s">
        <v>95</v>
      </c>
      <c r="D53" s="6" t="s">
        <v>6</v>
      </c>
      <c r="E53" s="6">
        <v>4</v>
      </c>
      <c r="F53" s="7">
        <f>E53*6.14</f>
        <v>24.56</v>
      </c>
      <c r="G53" s="6">
        <v>11.1</v>
      </c>
      <c r="H53" s="4" t="s">
        <v>83</v>
      </c>
    </row>
    <row r="54" spans="1:8" ht="15">
      <c r="A54" s="13">
        <v>3</v>
      </c>
      <c r="B54" s="8" t="s">
        <v>28</v>
      </c>
      <c r="C54" s="6" t="s">
        <v>95</v>
      </c>
      <c r="D54" s="6" t="s">
        <v>6</v>
      </c>
      <c r="E54" s="6">
        <v>6</v>
      </c>
      <c r="F54" s="7">
        <f>E54*6.14</f>
        <v>36.839999999999996</v>
      </c>
      <c r="G54" s="97">
        <v>36.8</v>
      </c>
      <c r="H54" s="4" t="s">
        <v>83</v>
      </c>
    </row>
    <row r="55" spans="1:8" ht="13.5" customHeight="1">
      <c r="A55" s="13">
        <v>4</v>
      </c>
      <c r="B55" s="8" t="s">
        <v>34</v>
      </c>
      <c r="C55" s="6" t="s">
        <v>95</v>
      </c>
      <c r="D55" s="6" t="s">
        <v>6</v>
      </c>
      <c r="E55" s="6">
        <v>7</v>
      </c>
      <c r="F55" s="7">
        <f>E55*6.14</f>
        <v>42.98</v>
      </c>
      <c r="G55" s="7">
        <v>43</v>
      </c>
      <c r="H55" s="4" t="s">
        <v>83</v>
      </c>
    </row>
    <row r="56" spans="1:8" ht="13.5" customHeight="1">
      <c r="A56" s="13">
        <v>5</v>
      </c>
      <c r="B56" s="8" t="s">
        <v>226</v>
      </c>
      <c r="C56" s="6" t="s">
        <v>95</v>
      </c>
      <c r="D56" s="6" t="s">
        <v>6</v>
      </c>
      <c r="E56" s="6">
        <v>5</v>
      </c>
      <c r="F56" s="7">
        <f>E56*6.14</f>
        <v>30.7</v>
      </c>
      <c r="G56" s="97">
        <v>11.2</v>
      </c>
      <c r="H56" s="4" t="s">
        <v>83</v>
      </c>
    </row>
    <row r="57" spans="1:8" ht="15">
      <c r="A57" s="13"/>
      <c r="B57" s="8"/>
      <c r="C57" s="4"/>
      <c r="D57" s="6"/>
      <c r="E57" s="6"/>
      <c r="F57" s="7"/>
      <c r="H57" s="4"/>
    </row>
    <row r="58" spans="1:8" ht="15" customHeight="1">
      <c r="A58" s="26">
        <v>8</v>
      </c>
      <c r="B58" s="8"/>
      <c r="C58" s="26" t="s">
        <v>12</v>
      </c>
      <c r="E58" s="6"/>
      <c r="F58" s="79">
        <v>114.2</v>
      </c>
      <c r="G58" s="83">
        <f>G59+G62+G68+G69</f>
        <v>17.9</v>
      </c>
      <c r="H58" s="4"/>
    </row>
    <row r="59" spans="1:8" ht="15" customHeight="1">
      <c r="A59" s="13">
        <v>1</v>
      </c>
      <c r="B59" s="8" t="s">
        <v>227</v>
      </c>
      <c r="C59" s="4" t="s">
        <v>103</v>
      </c>
      <c r="D59" s="17" t="s">
        <v>40</v>
      </c>
      <c r="E59" s="6">
        <v>30</v>
      </c>
      <c r="F59" s="7">
        <f>E59*0.51</f>
        <v>15.3</v>
      </c>
      <c r="G59" s="6">
        <v>1.8</v>
      </c>
      <c r="H59" s="4" t="s">
        <v>83</v>
      </c>
    </row>
    <row r="60" spans="1:8" ht="15" customHeight="1">
      <c r="A60" s="6">
        <v>2</v>
      </c>
      <c r="B60" s="81" t="s">
        <v>150</v>
      </c>
      <c r="C60" s="4" t="s">
        <v>103</v>
      </c>
      <c r="D60" s="17" t="s">
        <v>40</v>
      </c>
      <c r="E60" s="6">
        <v>30</v>
      </c>
      <c r="F60" s="7">
        <f>E60*0.51</f>
        <v>15.3</v>
      </c>
      <c r="G60" s="6" t="s">
        <v>4</v>
      </c>
      <c r="H60" s="4" t="s">
        <v>83</v>
      </c>
    </row>
    <row r="61" spans="1:8" ht="15" customHeight="1">
      <c r="A61" s="6">
        <v>3</v>
      </c>
      <c r="B61" s="81" t="s">
        <v>104</v>
      </c>
      <c r="C61" s="4" t="s">
        <v>103</v>
      </c>
      <c r="D61" s="17" t="s">
        <v>40</v>
      </c>
      <c r="E61" s="6">
        <v>80</v>
      </c>
      <c r="F61" s="7">
        <f aca="true" t="shared" si="0" ref="F61:F69">E61*0.51</f>
        <v>40.8</v>
      </c>
      <c r="G61" s="78" t="s">
        <v>96</v>
      </c>
      <c r="H61" s="4" t="s">
        <v>83</v>
      </c>
    </row>
    <row r="62" spans="1:8" ht="15" customHeight="1">
      <c r="A62" s="6">
        <v>4</v>
      </c>
      <c r="B62" s="8" t="s">
        <v>228</v>
      </c>
      <c r="C62" s="4" t="s">
        <v>103</v>
      </c>
      <c r="D62" s="13" t="s">
        <v>40</v>
      </c>
      <c r="E62" s="6">
        <v>30</v>
      </c>
      <c r="F62" s="7">
        <f t="shared" si="0"/>
        <v>15.3</v>
      </c>
      <c r="G62" s="97">
        <v>2.9</v>
      </c>
      <c r="H62" s="4" t="s">
        <v>83</v>
      </c>
    </row>
    <row r="63" spans="1:8" ht="15" customHeight="1">
      <c r="A63" s="6">
        <v>5</v>
      </c>
      <c r="B63" s="8" t="s">
        <v>105</v>
      </c>
      <c r="C63" s="4" t="s">
        <v>103</v>
      </c>
      <c r="D63" s="17" t="s">
        <v>40</v>
      </c>
      <c r="E63" s="6">
        <v>50</v>
      </c>
      <c r="F63" s="7">
        <f t="shared" si="0"/>
        <v>25.5</v>
      </c>
      <c r="G63" s="78" t="s">
        <v>96</v>
      </c>
      <c r="H63" s="4" t="s">
        <v>83</v>
      </c>
    </row>
    <row r="64" spans="1:8" ht="15" customHeight="1">
      <c r="A64" s="6">
        <v>6</v>
      </c>
      <c r="B64" s="8" t="s">
        <v>156</v>
      </c>
      <c r="C64" s="4" t="s">
        <v>103</v>
      </c>
      <c r="D64" s="13" t="s">
        <v>40</v>
      </c>
      <c r="E64" s="6">
        <v>30</v>
      </c>
      <c r="F64" s="7">
        <f t="shared" si="0"/>
        <v>15.3</v>
      </c>
      <c r="G64" s="78" t="s">
        <v>96</v>
      </c>
      <c r="H64" s="4" t="s">
        <v>83</v>
      </c>
    </row>
    <row r="65" spans="1:8" ht="15">
      <c r="A65" s="6">
        <v>7</v>
      </c>
      <c r="B65" s="8" t="s">
        <v>130</v>
      </c>
      <c r="C65" s="4" t="s">
        <v>103</v>
      </c>
      <c r="D65" s="13" t="s">
        <v>40</v>
      </c>
      <c r="E65" s="6">
        <v>20</v>
      </c>
      <c r="F65" s="7">
        <f t="shared" si="0"/>
        <v>10.2</v>
      </c>
      <c r="G65" s="78" t="s">
        <v>96</v>
      </c>
      <c r="H65" s="4" t="s">
        <v>83</v>
      </c>
    </row>
    <row r="66" spans="1:8" ht="15">
      <c r="A66" s="6">
        <v>8</v>
      </c>
      <c r="B66" s="8" t="s">
        <v>106</v>
      </c>
      <c r="C66" s="4" t="s">
        <v>103</v>
      </c>
      <c r="D66" s="17" t="s">
        <v>40</v>
      </c>
      <c r="E66" s="6">
        <v>70</v>
      </c>
      <c r="F66" s="7">
        <f t="shared" si="0"/>
        <v>35.7</v>
      </c>
      <c r="G66" s="78" t="s">
        <v>96</v>
      </c>
      <c r="H66" s="4" t="s">
        <v>83</v>
      </c>
    </row>
    <row r="67" spans="1:8" ht="15" customHeight="1">
      <c r="A67" s="6">
        <v>9</v>
      </c>
      <c r="B67" s="8" t="s">
        <v>129</v>
      </c>
      <c r="C67" s="4" t="s">
        <v>103</v>
      </c>
      <c r="D67" s="13" t="s">
        <v>40</v>
      </c>
      <c r="E67" s="6">
        <v>30</v>
      </c>
      <c r="F67" s="7">
        <f t="shared" si="0"/>
        <v>15.3</v>
      </c>
      <c r="G67" s="78" t="s">
        <v>96</v>
      </c>
      <c r="H67" s="4" t="s">
        <v>83</v>
      </c>
    </row>
    <row r="68" spans="1:8" ht="15" customHeight="1">
      <c r="A68" s="13">
        <v>10</v>
      </c>
      <c r="B68" s="8" t="s">
        <v>229</v>
      </c>
      <c r="C68" s="4" t="s">
        <v>103</v>
      </c>
      <c r="D68" s="13" t="s">
        <v>40</v>
      </c>
      <c r="E68" s="6">
        <v>20</v>
      </c>
      <c r="F68" s="7">
        <f t="shared" si="0"/>
        <v>10.2</v>
      </c>
      <c r="G68" s="6">
        <v>10.8</v>
      </c>
      <c r="H68" s="4" t="s">
        <v>83</v>
      </c>
    </row>
    <row r="69" spans="1:8" ht="15">
      <c r="A69" s="6">
        <v>11</v>
      </c>
      <c r="B69" s="8" t="s">
        <v>230</v>
      </c>
      <c r="C69" s="4" t="s">
        <v>103</v>
      </c>
      <c r="D69" s="13" t="s">
        <v>40</v>
      </c>
      <c r="E69" s="6">
        <v>30</v>
      </c>
      <c r="F69" s="7">
        <f t="shared" si="0"/>
        <v>15.3</v>
      </c>
      <c r="G69" s="6">
        <v>2.4</v>
      </c>
      <c r="H69" s="4" t="s">
        <v>83</v>
      </c>
    </row>
    <row r="71" spans="1:8" ht="15.75">
      <c r="A71" s="26">
        <v>9</v>
      </c>
      <c r="B71" s="8"/>
      <c r="C71" s="26" t="s">
        <v>2</v>
      </c>
      <c r="F71" s="79">
        <v>159</v>
      </c>
      <c r="G71" s="83">
        <f>G72+G73+G74+G75+G76+G78</f>
        <v>322.3</v>
      </c>
      <c r="H71" s="4"/>
    </row>
    <row r="72" spans="1:8" ht="15">
      <c r="A72" s="6">
        <v>1</v>
      </c>
      <c r="B72" s="3" t="s">
        <v>32</v>
      </c>
      <c r="C72" s="4" t="s">
        <v>17</v>
      </c>
      <c r="D72" s="6" t="s">
        <v>6</v>
      </c>
      <c r="E72" s="6">
        <v>2</v>
      </c>
      <c r="F72" s="7">
        <f>E72*53</f>
        <v>106</v>
      </c>
      <c r="G72" s="6">
        <v>96.6</v>
      </c>
      <c r="H72" s="4" t="s">
        <v>83</v>
      </c>
    </row>
    <row r="73" spans="1:8" ht="15">
      <c r="A73" s="6">
        <v>2</v>
      </c>
      <c r="B73" s="3" t="s">
        <v>36</v>
      </c>
      <c r="C73" s="4" t="s">
        <v>17</v>
      </c>
      <c r="D73" s="6" t="s">
        <v>6</v>
      </c>
      <c r="E73" s="6">
        <v>1</v>
      </c>
      <c r="F73" s="7">
        <f>E73*53</f>
        <v>53</v>
      </c>
      <c r="G73" s="7">
        <v>184</v>
      </c>
      <c r="H73" s="4" t="s">
        <v>83</v>
      </c>
    </row>
    <row r="74" spans="1:8" ht="15">
      <c r="A74" s="6">
        <v>3</v>
      </c>
      <c r="B74" s="3" t="s">
        <v>231</v>
      </c>
      <c r="C74" s="4" t="s">
        <v>17</v>
      </c>
      <c r="D74" s="6" t="s">
        <v>6</v>
      </c>
      <c r="E74" s="6">
        <v>1</v>
      </c>
      <c r="F74" s="7">
        <f>E74*53</f>
        <v>53</v>
      </c>
      <c r="G74" s="97">
        <v>17.3</v>
      </c>
      <c r="H74" s="4" t="s">
        <v>83</v>
      </c>
    </row>
    <row r="75" spans="1:8" ht="15">
      <c r="A75" s="6">
        <v>4</v>
      </c>
      <c r="B75" s="3" t="s">
        <v>232</v>
      </c>
      <c r="C75" s="4" t="s">
        <v>17</v>
      </c>
      <c r="D75" s="6" t="s">
        <v>6</v>
      </c>
      <c r="E75" s="6">
        <v>2</v>
      </c>
      <c r="F75" s="7">
        <f>E75*53</f>
        <v>106</v>
      </c>
      <c r="G75" s="97">
        <v>1.8</v>
      </c>
      <c r="H75" s="4" t="s">
        <v>83</v>
      </c>
    </row>
    <row r="76" spans="1:8" ht="15">
      <c r="A76" s="6">
        <v>5</v>
      </c>
      <c r="B76" s="3" t="s">
        <v>193</v>
      </c>
      <c r="C76" s="4" t="s">
        <v>17</v>
      </c>
      <c r="D76" s="6" t="s">
        <v>6</v>
      </c>
      <c r="E76" s="6">
        <v>1</v>
      </c>
      <c r="F76" s="7">
        <f>E76*53</f>
        <v>53</v>
      </c>
      <c r="G76" s="6">
        <v>18.7</v>
      </c>
      <c r="H76" s="4" t="s">
        <v>83</v>
      </c>
    </row>
    <row r="77" spans="1:8" ht="15">
      <c r="A77" s="73">
        <v>1</v>
      </c>
      <c r="B77" s="74">
        <v>2</v>
      </c>
      <c r="C77" s="75">
        <v>3</v>
      </c>
      <c r="D77" s="74">
        <v>4</v>
      </c>
      <c r="E77" s="75">
        <v>5</v>
      </c>
      <c r="F77" s="74">
        <v>6</v>
      </c>
      <c r="G77" s="75">
        <v>7</v>
      </c>
      <c r="H77" s="74">
        <v>8</v>
      </c>
    </row>
    <row r="78" spans="1:8" ht="15">
      <c r="A78" s="6">
        <v>6</v>
      </c>
      <c r="B78" s="3" t="s">
        <v>233</v>
      </c>
      <c r="C78" s="4" t="s">
        <v>17</v>
      </c>
      <c r="D78" s="6" t="s">
        <v>6</v>
      </c>
      <c r="E78" s="6">
        <v>1</v>
      </c>
      <c r="F78" s="7">
        <f>E78*53</f>
        <v>53</v>
      </c>
      <c r="G78" s="6">
        <v>3.9</v>
      </c>
      <c r="H78" s="4" t="s">
        <v>83</v>
      </c>
    </row>
    <row r="79" spans="1:8" ht="15">
      <c r="A79" s="6">
        <v>7</v>
      </c>
      <c r="B79" s="3" t="s">
        <v>195</v>
      </c>
      <c r="C79" s="4" t="s">
        <v>17</v>
      </c>
      <c r="D79" s="6" t="s">
        <v>6</v>
      </c>
      <c r="E79" s="6">
        <v>1</v>
      </c>
      <c r="F79" s="7">
        <f>E79*53</f>
        <v>53</v>
      </c>
      <c r="G79" s="6" t="s">
        <v>8</v>
      </c>
      <c r="H79" s="4" t="s">
        <v>83</v>
      </c>
    </row>
    <row r="81" spans="1:8" ht="15" customHeight="1">
      <c r="A81" s="26">
        <v>10</v>
      </c>
      <c r="B81" s="8"/>
      <c r="C81" s="26" t="s">
        <v>107</v>
      </c>
      <c r="E81" s="6"/>
      <c r="F81" s="79"/>
      <c r="G81" s="88">
        <v>531.7</v>
      </c>
      <c r="H81" s="4" t="s">
        <v>83</v>
      </c>
    </row>
    <row r="82" spans="1:8" ht="15">
      <c r="A82" s="13"/>
      <c r="B82" s="8"/>
      <c r="C82" s="4"/>
      <c r="D82" s="6"/>
      <c r="E82" s="6"/>
      <c r="F82" s="7"/>
      <c r="G82" s="6"/>
      <c r="H82" s="18"/>
    </row>
    <row r="83" spans="1:8" ht="15" customHeight="1">
      <c r="A83" s="6"/>
      <c r="B83" s="8"/>
      <c r="C83" s="82" t="s">
        <v>108</v>
      </c>
      <c r="E83" s="6"/>
      <c r="F83" s="103">
        <f>F84+F88+F91+F94+F100+F103+F107+F112+F116+F120+F123+F133+F137+F148+F152+F157</f>
        <v>3800.0165454545454</v>
      </c>
      <c r="G83" s="103">
        <f>G84+G97+G100+G103+G107+G112+G116+G120+G123+G133+G137+G148+G162</f>
        <v>4563.9</v>
      </c>
      <c r="H83" s="4"/>
    </row>
    <row r="84" spans="1:8" ht="15" customHeight="1">
      <c r="A84" s="26">
        <v>1</v>
      </c>
      <c r="B84" s="8"/>
      <c r="C84" s="26" t="s">
        <v>14</v>
      </c>
      <c r="E84" s="6"/>
      <c r="F84" s="79">
        <f>SUM(F86)</f>
        <v>810</v>
      </c>
      <c r="G84" s="82">
        <f>G86</f>
        <v>772.9</v>
      </c>
      <c r="H84" s="4"/>
    </row>
    <row r="85" spans="1:8" ht="15" customHeight="1">
      <c r="A85" s="6"/>
      <c r="B85" s="8"/>
      <c r="C85" s="26" t="s">
        <v>109</v>
      </c>
      <c r="E85" s="6"/>
      <c r="G85" s="78"/>
      <c r="H85" s="4"/>
    </row>
    <row r="86" spans="1:8" ht="15" customHeight="1">
      <c r="A86" s="6">
        <v>1</v>
      </c>
      <c r="B86" s="8" t="s">
        <v>11</v>
      </c>
      <c r="C86" s="4" t="s">
        <v>110</v>
      </c>
      <c r="D86" s="13" t="s">
        <v>7</v>
      </c>
      <c r="E86" s="6">
        <v>46</v>
      </c>
      <c r="F86" s="7">
        <v>810</v>
      </c>
      <c r="G86" s="6">
        <v>772.9</v>
      </c>
      <c r="H86" s="18" t="s">
        <v>83</v>
      </c>
    </row>
    <row r="87" spans="1:8" ht="15" customHeight="1">
      <c r="A87" s="6"/>
      <c r="B87" s="8"/>
      <c r="C87" s="4"/>
      <c r="D87" s="26"/>
      <c r="E87" s="6"/>
      <c r="F87" s="7"/>
      <c r="H87" s="4"/>
    </row>
    <row r="88" spans="1:8" ht="15" customHeight="1">
      <c r="A88" s="26">
        <v>2</v>
      </c>
      <c r="B88" s="8"/>
      <c r="C88" s="26" t="s">
        <v>111</v>
      </c>
      <c r="E88" s="6"/>
      <c r="F88" s="79">
        <f>SUM(F89)</f>
        <v>219.45454545454547</v>
      </c>
      <c r="G88" s="78"/>
      <c r="H88" s="4"/>
    </row>
    <row r="89" spans="1:8" ht="15" customHeight="1">
      <c r="A89" s="6">
        <v>1</v>
      </c>
      <c r="B89" s="8" t="s">
        <v>175</v>
      </c>
      <c r="C89" s="4" t="s">
        <v>110</v>
      </c>
      <c r="D89" s="13" t="s">
        <v>40</v>
      </c>
      <c r="E89" s="6">
        <v>120</v>
      </c>
      <c r="F89" s="7">
        <f>120.7/66*E89</f>
        <v>219.45454545454547</v>
      </c>
      <c r="G89" s="6" t="s">
        <v>8</v>
      </c>
      <c r="H89" s="18" t="s">
        <v>83</v>
      </c>
    </row>
    <row r="90" spans="1:8" ht="15" customHeight="1">
      <c r="A90" s="6"/>
      <c r="B90" s="8" t="s">
        <v>31</v>
      </c>
      <c r="C90" s="4"/>
      <c r="D90" s="26"/>
      <c r="E90" s="6"/>
      <c r="F90" s="7"/>
      <c r="H90" s="4"/>
    </row>
    <row r="91" spans="1:8" ht="15" customHeight="1">
      <c r="A91" s="26">
        <v>3</v>
      </c>
      <c r="B91" s="8"/>
      <c r="C91" s="26" t="s">
        <v>112</v>
      </c>
      <c r="E91" s="6"/>
      <c r="F91" s="79">
        <f>SUM(F92)</f>
        <v>218.4</v>
      </c>
      <c r="G91" s="78"/>
      <c r="H91" s="4"/>
    </row>
    <row r="92" spans="1:8" ht="15" customHeight="1">
      <c r="A92" s="6">
        <v>1</v>
      </c>
      <c r="B92" s="8" t="s">
        <v>175</v>
      </c>
      <c r="C92" s="4" t="s">
        <v>110</v>
      </c>
      <c r="D92" s="13" t="s">
        <v>40</v>
      </c>
      <c r="E92" s="6">
        <v>120</v>
      </c>
      <c r="F92" s="7">
        <f>E92*1.82</f>
        <v>218.4</v>
      </c>
      <c r="G92" s="6" t="s">
        <v>8</v>
      </c>
      <c r="H92" s="18" t="s">
        <v>83</v>
      </c>
    </row>
    <row r="93" spans="1:8" ht="15" customHeight="1">
      <c r="A93" s="6"/>
      <c r="B93" s="8" t="s">
        <v>31</v>
      </c>
      <c r="C93" s="4"/>
      <c r="D93" s="26"/>
      <c r="E93" s="6"/>
      <c r="F93" s="7"/>
      <c r="H93" s="4"/>
    </row>
    <row r="94" spans="1:8" ht="15" customHeight="1">
      <c r="A94" s="26">
        <v>4</v>
      </c>
      <c r="B94" s="8"/>
      <c r="C94" s="26" t="s">
        <v>196</v>
      </c>
      <c r="D94" s="26"/>
      <c r="E94" s="6"/>
      <c r="F94" s="79">
        <f>SUM(F95)</f>
        <v>133.20000000000002</v>
      </c>
      <c r="H94" s="4"/>
    </row>
    <row r="95" spans="1:8" ht="15">
      <c r="A95" s="6">
        <v>1</v>
      </c>
      <c r="B95" s="8" t="s">
        <v>175</v>
      </c>
      <c r="C95" s="4" t="s">
        <v>110</v>
      </c>
      <c r="D95" s="13" t="s">
        <v>40</v>
      </c>
      <c r="E95" s="6">
        <v>120</v>
      </c>
      <c r="F95" s="7">
        <f>1.11*E95</f>
        <v>133.20000000000002</v>
      </c>
      <c r="G95" s="6" t="s">
        <v>8</v>
      </c>
      <c r="H95" s="18" t="s">
        <v>83</v>
      </c>
    </row>
    <row r="96" spans="1:8" ht="15" customHeight="1">
      <c r="A96" s="6"/>
      <c r="B96" s="8" t="s">
        <v>31</v>
      </c>
      <c r="C96" s="26"/>
      <c r="E96" s="6"/>
      <c r="F96" s="7"/>
      <c r="H96" s="4"/>
    </row>
    <row r="97" spans="1:8" ht="15" customHeight="1">
      <c r="A97" s="26">
        <v>5</v>
      </c>
      <c r="B97" s="8"/>
      <c r="C97" s="26" t="s">
        <v>113</v>
      </c>
      <c r="D97" s="26"/>
      <c r="E97" s="6"/>
      <c r="F97" s="79">
        <f>SUM(F98)</f>
        <v>44.400000000000006</v>
      </c>
      <c r="G97" s="26">
        <f>G98</f>
        <v>44.4</v>
      </c>
      <c r="H97" s="4"/>
    </row>
    <row r="98" spans="1:8" ht="15">
      <c r="A98" s="6">
        <v>1</v>
      </c>
      <c r="B98" s="8" t="s">
        <v>11</v>
      </c>
      <c r="C98" s="4" t="s">
        <v>110</v>
      </c>
      <c r="D98" s="13" t="s">
        <v>40</v>
      </c>
      <c r="E98" s="6">
        <v>40</v>
      </c>
      <c r="F98" s="7">
        <f>1.11*E98</f>
        <v>44.400000000000006</v>
      </c>
      <c r="G98" s="6">
        <v>44.4</v>
      </c>
      <c r="H98" s="18" t="s">
        <v>83</v>
      </c>
    </row>
    <row r="99" spans="1:8" ht="15" customHeight="1">
      <c r="A99" s="6"/>
      <c r="B99" s="8" t="s">
        <v>31</v>
      </c>
      <c r="C99" s="26"/>
      <c r="E99" s="6"/>
      <c r="F99" s="7"/>
      <c r="H99" s="4"/>
    </row>
    <row r="100" spans="1:8" ht="15" customHeight="1">
      <c r="A100" s="26">
        <v>6</v>
      </c>
      <c r="B100" s="8"/>
      <c r="C100" s="26" t="s">
        <v>114</v>
      </c>
      <c r="E100" s="6"/>
      <c r="F100" s="79">
        <f>SUM(F101)</f>
        <v>57.49999999999999</v>
      </c>
      <c r="G100" s="26">
        <f>G101</f>
        <v>57.5</v>
      </c>
      <c r="H100" s="4"/>
    </row>
    <row r="101" spans="1:8" ht="15" customHeight="1">
      <c r="A101" s="6">
        <v>1</v>
      </c>
      <c r="B101" s="8" t="s">
        <v>11</v>
      </c>
      <c r="C101" s="4" t="s">
        <v>110</v>
      </c>
      <c r="D101" s="13" t="s">
        <v>40</v>
      </c>
      <c r="E101" s="6">
        <v>50</v>
      </c>
      <c r="F101" s="7">
        <f>1.15*E101</f>
        <v>57.49999999999999</v>
      </c>
      <c r="G101" s="6">
        <v>57.5</v>
      </c>
      <c r="H101" s="18" t="s">
        <v>83</v>
      </c>
    </row>
    <row r="102" spans="1:8" ht="15" customHeight="1">
      <c r="A102" s="6"/>
      <c r="B102" s="8" t="s">
        <v>31</v>
      </c>
      <c r="D102" s="26"/>
      <c r="E102" s="6"/>
      <c r="F102" s="7"/>
      <c r="H102" s="4"/>
    </row>
    <row r="103" spans="1:8" ht="15" customHeight="1">
      <c r="A103" s="26">
        <v>7</v>
      </c>
      <c r="B103" s="8"/>
      <c r="C103" s="26" t="s">
        <v>115</v>
      </c>
      <c r="E103" s="6"/>
      <c r="F103" s="79">
        <f>SUM(F104)</f>
        <v>84.6</v>
      </c>
      <c r="G103" s="26">
        <f>G104</f>
        <v>84.6</v>
      </c>
      <c r="H103" s="4"/>
    </row>
    <row r="104" spans="1:8" ht="15" customHeight="1">
      <c r="A104" s="6">
        <v>1</v>
      </c>
      <c r="B104" s="8" t="s">
        <v>11</v>
      </c>
      <c r="C104" s="4" t="s">
        <v>110</v>
      </c>
      <c r="D104" s="13" t="s">
        <v>40</v>
      </c>
      <c r="E104" s="6">
        <v>190</v>
      </c>
      <c r="F104" s="6">
        <v>84.6</v>
      </c>
      <c r="G104" s="6">
        <v>84.6</v>
      </c>
      <c r="H104" s="18" t="s">
        <v>83</v>
      </c>
    </row>
    <row r="105" spans="1:8" ht="15" customHeight="1">
      <c r="A105" s="6"/>
      <c r="B105" s="8" t="s">
        <v>31</v>
      </c>
      <c r="D105" s="26"/>
      <c r="E105" s="6"/>
      <c r="F105" s="7"/>
      <c r="H105" s="4"/>
    </row>
    <row r="106" spans="1:8" ht="15" customHeight="1">
      <c r="A106" s="4"/>
      <c r="B106" s="4"/>
      <c r="C106" s="4"/>
      <c r="D106" s="4"/>
      <c r="E106" s="4"/>
      <c r="F106" s="4"/>
      <c r="G106" s="4"/>
      <c r="H106" s="4"/>
    </row>
    <row r="107" spans="1:8" s="1" customFormat="1" ht="15.75">
      <c r="A107" s="26">
        <v>8</v>
      </c>
      <c r="B107" s="8"/>
      <c r="C107" s="26" t="s">
        <v>15</v>
      </c>
      <c r="D107" s="3"/>
      <c r="E107" s="6"/>
      <c r="F107" s="79">
        <f>F109+F110</f>
        <v>57.6</v>
      </c>
      <c r="G107" s="83">
        <f>G109</f>
        <v>418.3</v>
      </c>
      <c r="H107" s="4"/>
    </row>
    <row r="108" ht="15" customHeight="1"/>
    <row r="109" spans="1:8" ht="15">
      <c r="A109" s="13">
        <v>1</v>
      </c>
      <c r="B109" s="8" t="s">
        <v>11</v>
      </c>
      <c r="C109" s="4" t="s">
        <v>110</v>
      </c>
      <c r="D109" s="6" t="s">
        <v>6</v>
      </c>
      <c r="E109" s="6">
        <v>2</v>
      </c>
      <c r="F109" s="22">
        <v>28.8</v>
      </c>
      <c r="G109" s="34">
        <v>418.3</v>
      </c>
      <c r="H109" s="4" t="s">
        <v>83</v>
      </c>
    </row>
    <row r="110" spans="1:8" ht="15" customHeight="1">
      <c r="A110" s="13">
        <v>2</v>
      </c>
      <c r="B110" s="8" t="s">
        <v>31</v>
      </c>
      <c r="C110" s="13" t="s">
        <v>110</v>
      </c>
      <c r="D110" s="6" t="s">
        <v>6</v>
      </c>
      <c r="E110" s="6">
        <v>2</v>
      </c>
      <c r="F110" s="22">
        <v>28.8</v>
      </c>
      <c r="G110" s="38" t="s">
        <v>116</v>
      </c>
      <c r="H110" s="18" t="s">
        <v>83</v>
      </c>
    </row>
    <row r="111" ht="15" customHeight="1"/>
    <row r="112" spans="1:8" ht="15.75">
      <c r="A112" s="26">
        <v>9</v>
      </c>
      <c r="B112" s="8"/>
      <c r="C112" s="26" t="s">
        <v>117</v>
      </c>
      <c r="E112" s="6"/>
      <c r="F112" s="79">
        <f>F113</f>
        <v>539.9</v>
      </c>
      <c r="G112" s="83">
        <f>G113</f>
        <v>650.3</v>
      </c>
      <c r="H112" s="4"/>
    </row>
    <row r="113" spans="1:8" ht="15">
      <c r="A113" s="6">
        <v>1</v>
      </c>
      <c r="B113" s="8" t="s">
        <v>11</v>
      </c>
      <c r="C113" s="4" t="s">
        <v>110</v>
      </c>
      <c r="E113" s="6"/>
      <c r="F113" s="7">
        <v>539.9</v>
      </c>
      <c r="G113" s="34">
        <v>650.3</v>
      </c>
      <c r="H113" s="18" t="s">
        <v>83</v>
      </c>
    </row>
    <row r="114" spans="1:8" ht="15">
      <c r="A114" s="73">
        <v>1</v>
      </c>
      <c r="B114" s="74">
        <v>2</v>
      </c>
      <c r="C114" s="75">
        <v>3</v>
      </c>
      <c r="D114" s="74">
        <v>4</v>
      </c>
      <c r="E114" s="75">
        <v>5</v>
      </c>
      <c r="F114" s="74">
        <v>6</v>
      </c>
      <c r="G114" s="75">
        <v>7</v>
      </c>
      <c r="H114" s="74">
        <v>8</v>
      </c>
    </row>
    <row r="116" spans="1:8" ht="15.75">
      <c r="A116" s="26">
        <v>10</v>
      </c>
      <c r="B116" s="4"/>
      <c r="C116" s="26" t="s">
        <v>118</v>
      </c>
      <c r="D116" s="4"/>
      <c r="E116" s="4"/>
      <c r="F116" s="84">
        <f>F117</f>
        <v>8.9</v>
      </c>
      <c r="G116" s="65">
        <f>G118</f>
        <v>10.8</v>
      </c>
      <c r="H116" s="4"/>
    </row>
    <row r="117" spans="1:8" ht="15">
      <c r="A117" s="4">
        <v>1</v>
      </c>
      <c r="B117" s="15" t="s">
        <v>152</v>
      </c>
      <c r="C117" s="4" t="s">
        <v>110</v>
      </c>
      <c r="D117" s="4" t="s">
        <v>6</v>
      </c>
      <c r="E117" s="4">
        <v>2</v>
      </c>
      <c r="F117" s="9">
        <v>8.9</v>
      </c>
      <c r="G117" s="6" t="s">
        <v>8</v>
      </c>
      <c r="H117" s="18" t="s">
        <v>83</v>
      </c>
    </row>
    <row r="118" spans="1:8" ht="15">
      <c r="A118" s="4"/>
      <c r="B118" s="8" t="s">
        <v>31</v>
      </c>
      <c r="C118" s="4" t="s">
        <v>110</v>
      </c>
      <c r="D118" s="4" t="s">
        <v>6</v>
      </c>
      <c r="E118" s="4"/>
      <c r="F118" s="9"/>
      <c r="G118" s="6">
        <v>10.8</v>
      </c>
      <c r="H118" s="18" t="s">
        <v>83</v>
      </c>
    </row>
    <row r="119" spans="1:8" ht="15">
      <c r="A119" s="4"/>
      <c r="B119" s="15"/>
      <c r="C119" s="4"/>
      <c r="D119" s="4"/>
      <c r="E119" s="4"/>
      <c r="F119" s="85"/>
      <c r="G119" s="6"/>
      <c r="H119" s="4"/>
    </row>
    <row r="120" spans="1:8" ht="15.75">
      <c r="A120" s="28">
        <v>11</v>
      </c>
      <c r="B120" s="15"/>
      <c r="C120" s="26" t="s">
        <v>119</v>
      </c>
      <c r="D120" s="4"/>
      <c r="E120" s="4"/>
      <c r="F120" s="84">
        <f>F121</f>
        <v>476.4</v>
      </c>
      <c r="G120" s="83">
        <f>G121</f>
        <v>476.4</v>
      </c>
      <c r="H120" s="4"/>
    </row>
    <row r="121" spans="1:8" ht="15">
      <c r="A121" s="4">
        <v>1</v>
      </c>
      <c r="B121" s="8" t="s">
        <v>11</v>
      </c>
      <c r="C121" s="4" t="s">
        <v>110</v>
      </c>
      <c r="D121" s="6" t="s">
        <v>6</v>
      </c>
      <c r="E121" s="14">
        <v>149</v>
      </c>
      <c r="F121" s="7">
        <v>476.4</v>
      </c>
      <c r="G121" s="34">
        <v>476.4</v>
      </c>
      <c r="H121" s="18" t="s">
        <v>83</v>
      </c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.75">
      <c r="A123" s="26">
        <v>12</v>
      </c>
      <c r="B123" s="4"/>
      <c r="C123" s="26" t="s">
        <v>151</v>
      </c>
      <c r="D123" s="4"/>
      <c r="E123" s="4"/>
      <c r="F123" s="84">
        <f>SUM(F124:F131)</f>
        <v>606.962</v>
      </c>
      <c r="G123" s="76">
        <f>SUM(G124:G131)</f>
        <v>812</v>
      </c>
      <c r="H123" s="4"/>
    </row>
    <row r="124" spans="1:8" ht="15">
      <c r="A124" s="4">
        <v>1</v>
      </c>
      <c r="B124" s="15" t="s">
        <v>182</v>
      </c>
      <c r="C124" s="4" t="s">
        <v>110</v>
      </c>
      <c r="D124" s="6" t="s">
        <v>6</v>
      </c>
      <c r="E124" s="4">
        <v>6</v>
      </c>
      <c r="F124" s="9">
        <v>3.475</v>
      </c>
      <c r="G124" s="34">
        <v>3.5</v>
      </c>
      <c r="H124" s="4" t="s">
        <v>83</v>
      </c>
    </row>
    <row r="125" spans="1:8" ht="15">
      <c r="A125" s="4">
        <v>2</v>
      </c>
      <c r="B125" s="15" t="s">
        <v>197</v>
      </c>
      <c r="C125" s="4" t="s">
        <v>110</v>
      </c>
      <c r="D125" s="6" t="s">
        <v>6</v>
      </c>
      <c r="E125" s="4">
        <v>7</v>
      </c>
      <c r="F125" s="9">
        <v>4.054</v>
      </c>
      <c r="G125" s="34">
        <v>3.8</v>
      </c>
      <c r="H125" s="4" t="s">
        <v>83</v>
      </c>
    </row>
    <row r="126" spans="1:8" ht="15">
      <c r="A126" s="4">
        <v>3</v>
      </c>
      <c r="B126" s="15" t="s">
        <v>198</v>
      </c>
      <c r="C126" s="4" t="s">
        <v>110</v>
      </c>
      <c r="D126" s="6" t="s">
        <v>6</v>
      </c>
      <c r="E126" s="4">
        <v>6</v>
      </c>
      <c r="F126" s="9">
        <v>3.475</v>
      </c>
      <c r="G126" s="34">
        <v>20.7</v>
      </c>
      <c r="H126" s="4" t="s">
        <v>83</v>
      </c>
    </row>
    <row r="127" spans="1:8" ht="15">
      <c r="A127" s="4">
        <v>4</v>
      </c>
      <c r="B127" s="15" t="s">
        <v>164</v>
      </c>
      <c r="C127" s="15" t="s">
        <v>120</v>
      </c>
      <c r="D127" s="6" t="s">
        <v>6</v>
      </c>
      <c r="E127" s="4">
        <v>15</v>
      </c>
      <c r="F127" s="9">
        <v>12.367</v>
      </c>
      <c r="G127" s="7">
        <v>52.7</v>
      </c>
      <c r="H127" s="4" t="s">
        <v>83</v>
      </c>
    </row>
    <row r="128" spans="1:8" ht="15">
      <c r="A128" s="4">
        <v>5</v>
      </c>
      <c r="B128" s="15" t="s">
        <v>199</v>
      </c>
      <c r="C128" s="15" t="s">
        <v>120</v>
      </c>
      <c r="D128" s="6" t="s">
        <v>6</v>
      </c>
      <c r="E128" s="4">
        <v>15</v>
      </c>
      <c r="F128" s="9">
        <v>12.367</v>
      </c>
      <c r="G128" s="7">
        <v>85.4</v>
      </c>
      <c r="H128" s="4" t="s">
        <v>83</v>
      </c>
    </row>
    <row r="129" spans="1:8" ht="15">
      <c r="A129" s="4">
        <v>6</v>
      </c>
      <c r="B129" s="15" t="s">
        <v>200</v>
      </c>
      <c r="C129" s="4" t="s">
        <v>110</v>
      </c>
      <c r="D129" s="6" t="s">
        <v>6</v>
      </c>
      <c r="E129" s="4">
        <v>10</v>
      </c>
      <c r="F129" s="9">
        <v>4.024</v>
      </c>
      <c r="G129" s="7">
        <v>15.8</v>
      </c>
      <c r="H129" s="4" t="s">
        <v>83</v>
      </c>
    </row>
    <row r="130" spans="1:8" ht="15">
      <c r="A130" s="4">
        <v>7</v>
      </c>
      <c r="B130" s="15" t="s">
        <v>201</v>
      </c>
      <c r="C130" s="15" t="s">
        <v>157</v>
      </c>
      <c r="D130" s="6" t="s">
        <v>6</v>
      </c>
      <c r="E130" s="4">
        <v>410</v>
      </c>
      <c r="F130" s="9">
        <v>352.4</v>
      </c>
      <c r="G130" s="34">
        <v>305.8</v>
      </c>
      <c r="H130" s="4" t="s">
        <v>83</v>
      </c>
    </row>
    <row r="131" spans="1:8" ht="15">
      <c r="A131" s="6"/>
      <c r="B131" s="8" t="s">
        <v>31</v>
      </c>
      <c r="C131" s="15" t="s">
        <v>158</v>
      </c>
      <c r="D131" s="6" t="s">
        <v>6</v>
      </c>
      <c r="E131" s="4">
        <v>240</v>
      </c>
      <c r="F131" s="9">
        <v>214.8</v>
      </c>
      <c r="G131" s="34">
        <v>324.3</v>
      </c>
      <c r="H131" s="4" t="s">
        <v>83</v>
      </c>
    </row>
    <row r="132" spans="1:8" ht="15">
      <c r="A132" s="6"/>
      <c r="B132" s="8"/>
      <c r="C132" s="15"/>
      <c r="D132" s="6"/>
      <c r="E132" s="4"/>
      <c r="F132" s="9"/>
      <c r="G132" s="38"/>
      <c r="H132" s="4"/>
    </row>
    <row r="133" spans="1:8" ht="15.75">
      <c r="A133" s="26">
        <v>13</v>
      </c>
      <c r="B133" s="8"/>
      <c r="C133" s="26" t="s">
        <v>121</v>
      </c>
      <c r="E133" s="6"/>
      <c r="F133" s="79">
        <f>SUM(F134)</f>
        <v>104.5</v>
      </c>
      <c r="G133" s="82">
        <v>34.5</v>
      </c>
      <c r="H133" s="4"/>
    </row>
    <row r="134" spans="1:8" ht="15" customHeight="1">
      <c r="A134" s="6">
        <v>1</v>
      </c>
      <c r="B134" s="8" t="s">
        <v>11</v>
      </c>
      <c r="C134" s="4" t="s">
        <v>110</v>
      </c>
      <c r="D134" s="26"/>
      <c r="E134" s="6"/>
      <c r="F134" s="7">
        <v>104.5</v>
      </c>
      <c r="G134" s="38" t="s">
        <v>116</v>
      </c>
      <c r="H134" s="4" t="s">
        <v>83</v>
      </c>
    </row>
    <row r="135" spans="1:8" ht="15" customHeight="1">
      <c r="A135" s="6"/>
      <c r="B135" s="8" t="s">
        <v>31</v>
      </c>
      <c r="C135" s="4"/>
      <c r="D135" s="26"/>
      <c r="E135" s="6"/>
      <c r="F135" s="7"/>
      <c r="H135" s="4"/>
    </row>
    <row r="136" spans="1:8" ht="15" customHeight="1">
      <c r="A136" s="6"/>
      <c r="B136" s="8"/>
      <c r="C136" s="4"/>
      <c r="D136" s="26"/>
      <c r="E136" s="6"/>
      <c r="F136" s="7"/>
      <c r="H136" s="4"/>
    </row>
    <row r="137" spans="1:8" ht="15" customHeight="1">
      <c r="A137" s="26">
        <v>14</v>
      </c>
      <c r="B137" s="8"/>
      <c r="C137" s="26" t="s">
        <v>133</v>
      </c>
      <c r="E137" s="6"/>
      <c r="F137" s="79">
        <f>SUM(F138:F145)</f>
        <v>310.2</v>
      </c>
      <c r="G137" s="83">
        <f>SUM(G138:G146)</f>
        <v>818.5</v>
      </c>
      <c r="H137" s="18"/>
    </row>
    <row r="138" spans="1:8" ht="15">
      <c r="A138" s="6">
        <v>1</v>
      </c>
      <c r="B138" s="8" t="s">
        <v>163</v>
      </c>
      <c r="C138" s="4" t="s">
        <v>110</v>
      </c>
      <c r="D138" s="13" t="s">
        <v>40</v>
      </c>
      <c r="E138" s="6">
        <v>30</v>
      </c>
      <c r="F138" s="7">
        <f>0.94*E138</f>
        <v>28.2</v>
      </c>
      <c r="G138" s="97">
        <v>28.2</v>
      </c>
      <c r="H138" s="4" t="s">
        <v>83</v>
      </c>
    </row>
    <row r="139" spans="1:8" ht="15">
      <c r="A139" s="6">
        <v>2</v>
      </c>
      <c r="B139" s="8" t="s">
        <v>162</v>
      </c>
      <c r="C139" s="4" t="s">
        <v>110</v>
      </c>
      <c r="D139" s="13" t="s">
        <v>40</v>
      </c>
      <c r="E139" s="6">
        <v>50</v>
      </c>
      <c r="F139" s="7">
        <f aca="true" t="shared" si="1" ref="F139:F145">0.94*E139</f>
        <v>47</v>
      </c>
      <c r="G139" s="7">
        <v>47</v>
      </c>
      <c r="H139" s="4" t="s">
        <v>83</v>
      </c>
    </row>
    <row r="140" spans="1:8" ht="15">
      <c r="A140" s="6">
        <v>3</v>
      </c>
      <c r="B140" s="8" t="s">
        <v>202</v>
      </c>
      <c r="C140" s="4" t="s">
        <v>110</v>
      </c>
      <c r="D140" s="13" t="s">
        <v>40</v>
      </c>
      <c r="E140" s="6">
        <v>120</v>
      </c>
      <c r="F140" s="7">
        <f t="shared" si="1"/>
        <v>112.8</v>
      </c>
      <c r="G140" s="97">
        <v>112.8</v>
      </c>
      <c r="H140" s="4" t="s">
        <v>83</v>
      </c>
    </row>
    <row r="141" spans="1:8" ht="15">
      <c r="A141" s="6">
        <v>4</v>
      </c>
      <c r="B141" s="8" t="s">
        <v>168</v>
      </c>
      <c r="C141" s="4" t="s">
        <v>110</v>
      </c>
      <c r="D141" s="13" t="s">
        <v>40</v>
      </c>
      <c r="E141" s="6">
        <v>10</v>
      </c>
      <c r="F141" s="7">
        <f t="shared" si="1"/>
        <v>9.399999999999999</v>
      </c>
      <c r="G141" s="7">
        <v>9.4</v>
      </c>
      <c r="H141" s="4" t="s">
        <v>83</v>
      </c>
    </row>
    <row r="142" spans="1:8" ht="15">
      <c r="A142" s="6">
        <v>5</v>
      </c>
      <c r="B142" s="8" t="s">
        <v>203</v>
      </c>
      <c r="C142" s="4" t="s">
        <v>110</v>
      </c>
      <c r="D142" s="13" t="s">
        <v>40</v>
      </c>
      <c r="E142" s="6">
        <v>12</v>
      </c>
      <c r="F142" s="7">
        <f t="shared" si="1"/>
        <v>11.28</v>
      </c>
      <c r="G142" s="97">
        <v>11.3</v>
      </c>
      <c r="H142" s="4" t="s">
        <v>83</v>
      </c>
    </row>
    <row r="143" spans="1:8" ht="15">
      <c r="A143" s="6">
        <v>6</v>
      </c>
      <c r="B143" s="8" t="s">
        <v>204</v>
      </c>
      <c r="C143" s="4" t="s">
        <v>110</v>
      </c>
      <c r="D143" s="13" t="s">
        <v>40</v>
      </c>
      <c r="E143" s="6">
        <v>50</v>
      </c>
      <c r="F143" s="7">
        <f t="shared" si="1"/>
        <v>47</v>
      </c>
      <c r="G143" s="7">
        <v>47</v>
      </c>
      <c r="H143" s="4" t="s">
        <v>83</v>
      </c>
    </row>
    <row r="144" spans="1:8" ht="15">
      <c r="A144" s="6">
        <v>7</v>
      </c>
      <c r="B144" s="8" t="s">
        <v>205</v>
      </c>
      <c r="C144" s="4" t="s">
        <v>110</v>
      </c>
      <c r="D144" s="13" t="s">
        <v>40</v>
      </c>
      <c r="E144" s="6">
        <v>48</v>
      </c>
      <c r="F144" s="7">
        <f t="shared" si="1"/>
        <v>45.12</v>
      </c>
      <c r="G144" s="97">
        <v>45.1</v>
      </c>
      <c r="H144" s="4" t="s">
        <v>83</v>
      </c>
    </row>
    <row r="145" spans="1:8" ht="15">
      <c r="A145" s="6">
        <v>8</v>
      </c>
      <c r="B145" s="8" t="s">
        <v>173</v>
      </c>
      <c r="C145" s="4" t="s">
        <v>110</v>
      </c>
      <c r="D145" s="13" t="s">
        <v>40</v>
      </c>
      <c r="E145" s="6">
        <v>10</v>
      </c>
      <c r="F145" s="7">
        <f t="shared" si="1"/>
        <v>9.399999999999999</v>
      </c>
      <c r="G145" s="7">
        <v>9.4</v>
      </c>
      <c r="H145" s="4" t="s">
        <v>83</v>
      </c>
    </row>
    <row r="146" spans="1:8" ht="15">
      <c r="A146" s="6"/>
      <c r="B146" s="8" t="s">
        <v>31</v>
      </c>
      <c r="C146" s="4" t="s">
        <v>110</v>
      </c>
      <c r="D146" s="13" t="s">
        <v>40</v>
      </c>
      <c r="E146" s="6">
        <v>40</v>
      </c>
      <c r="F146" s="7">
        <v>37.8</v>
      </c>
      <c r="G146" s="7">
        <v>508.3</v>
      </c>
      <c r="H146" s="4" t="s">
        <v>83</v>
      </c>
    </row>
    <row r="147" spans="1:8" ht="15">
      <c r="A147" s="6"/>
      <c r="B147" s="8"/>
      <c r="C147" s="4"/>
      <c r="D147" s="13"/>
      <c r="E147" s="6"/>
      <c r="F147" s="7"/>
      <c r="G147" s="6"/>
      <c r="H147" s="4"/>
    </row>
    <row r="148" spans="1:8" ht="15.75">
      <c r="A148" s="26">
        <v>15</v>
      </c>
      <c r="B148" s="8"/>
      <c r="C148" s="28" t="s">
        <v>159</v>
      </c>
      <c r="D148" s="26"/>
      <c r="E148" s="6"/>
      <c r="F148" s="79">
        <f>F149</f>
        <v>30.5</v>
      </c>
      <c r="G148" s="83">
        <f>G150</f>
        <v>236.7</v>
      </c>
      <c r="H148" s="4"/>
    </row>
    <row r="149" spans="1:8" ht="15.75">
      <c r="A149" s="6">
        <v>1</v>
      </c>
      <c r="B149" s="8" t="s">
        <v>0</v>
      </c>
      <c r="C149" s="4" t="s">
        <v>110</v>
      </c>
      <c r="D149" s="26"/>
      <c r="E149" s="6"/>
      <c r="F149" s="7">
        <v>30.5</v>
      </c>
      <c r="G149" s="78" t="s">
        <v>96</v>
      </c>
      <c r="H149" s="4" t="s">
        <v>83</v>
      </c>
    </row>
    <row r="150" spans="1:8" ht="15.75">
      <c r="A150" s="6"/>
      <c r="B150" s="8" t="s">
        <v>31</v>
      </c>
      <c r="C150" s="4" t="s">
        <v>110</v>
      </c>
      <c r="D150" s="26"/>
      <c r="E150" s="6"/>
      <c r="F150" s="7"/>
      <c r="G150" s="97">
        <v>236.7</v>
      </c>
      <c r="H150" s="4" t="s">
        <v>83</v>
      </c>
    </row>
    <row r="151" spans="1:8" ht="15">
      <c r="A151" s="73">
        <v>1</v>
      </c>
      <c r="B151" s="74">
        <v>2</v>
      </c>
      <c r="C151" s="75">
        <v>3</v>
      </c>
      <c r="D151" s="74">
        <v>4</v>
      </c>
      <c r="E151" s="75">
        <v>5</v>
      </c>
      <c r="F151" s="74">
        <v>6</v>
      </c>
      <c r="G151" s="75">
        <v>7</v>
      </c>
      <c r="H151" s="74">
        <v>8</v>
      </c>
    </row>
    <row r="152" spans="1:8" ht="15.75">
      <c r="A152" s="26">
        <v>16</v>
      </c>
      <c r="B152" s="8"/>
      <c r="C152" s="28" t="s">
        <v>160</v>
      </c>
      <c r="D152" s="26"/>
      <c r="E152" s="6"/>
      <c r="F152" s="79">
        <f>F153+F154+F155</f>
        <v>65.89999999999999</v>
      </c>
      <c r="G152" s="6"/>
      <c r="H152" s="4"/>
    </row>
    <row r="153" spans="1:8" ht="17.25" customHeight="1">
      <c r="A153" s="6">
        <v>1</v>
      </c>
      <c r="B153" s="8" t="s">
        <v>30</v>
      </c>
      <c r="C153" s="4" t="s">
        <v>110</v>
      </c>
      <c r="D153" s="26"/>
      <c r="E153" s="6"/>
      <c r="F153" s="7">
        <v>18.4</v>
      </c>
      <c r="G153" s="6" t="s">
        <v>4</v>
      </c>
      <c r="H153" s="4" t="s">
        <v>83</v>
      </c>
    </row>
    <row r="154" spans="1:8" ht="15.75">
      <c r="A154" s="6">
        <v>2</v>
      </c>
      <c r="B154" s="8" t="s">
        <v>28</v>
      </c>
      <c r="C154" s="4" t="s">
        <v>110</v>
      </c>
      <c r="D154" s="26"/>
      <c r="E154" s="6"/>
      <c r="F154" s="7">
        <v>32.8</v>
      </c>
      <c r="G154" s="6" t="s">
        <v>4</v>
      </c>
      <c r="H154" s="4" t="s">
        <v>83</v>
      </c>
    </row>
    <row r="155" spans="1:8" ht="15.75" customHeight="1">
      <c r="A155" s="6">
        <v>3</v>
      </c>
      <c r="B155" s="8" t="s">
        <v>29</v>
      </c>
      <c r="C155" s="4" t="s">
        <v>110</v>
      </c>
      <c r="D155" s="26"/>
      <c r="E155" s="6"/>
      <c r="F155" s="7">
        <v>14.7</v>
      </c>
      <c r="G155" s="6" t="s">
        <v>4</v>
      </c>
      <c r="H155" s="4" t="s">
        <v>83</v>
      </c>
    </row>
    <row r="157" spans="1:6" ht="15.75">
      <c r="A157" s="26">
        <v>17</v>
      </c>
      <c r="C157" s="26" t="s">
        <v>161</v>
      </c>
      <c r="F157" s="79">
        <f>F158+F159+F160</f>
        <v>76</v>
      </c>
    </row>
    <row r="158" spans="1:8" ht="15">
      <c r="A158" s="6">
        <v>1</v>
      </c>
      <c r="B158" s="3" t="s">
        <v>183</v>
      </c>
      <c r="C158" s="4" t="s">
        <v>110</v>
      </c>
      <c r="F158" s="6">
        <v>14.6</v>
      </c>
      <c r="G158" s="78" t="s">
        <v>96</v>
      </c>
      <c r="H158" s="4" t="s">
        <v>83</v>
      </c>
    </row>
    <row r="159" spans="1:8" ht="15">
      <c r="A159" s="6">
        <v>2</v>
      </c>
      <c r="B159" s="3" t="s">
        <v>206</v>
      </c>
      <c r="C159" s="4" t="s">
        <v>110</v>
      </c>
      <c r="F159" s="6">
        <v>32.8</v>
      </c>
      <c r="G159" s="6" t="s">
        <v>4</v>
      </c>
      <c r="H159" s="4" t="s">
        <v>83</v>
      </c>
    </row>
    <row r="160" spans="1:8" ht="15">
      <c r="A160" s="6">
        <v>3</v>
      </c>
      <c r="B160" s="3" t="s">
        <v>22</v>
      </c>
      <c r="C160" s="4" t="s">
        <v>110</v>
      </c>
      <c r="F160" s="6">
        <v>28.6</v>
      </c>
      <c r="G160" s="78" t="s">
        <v>96</v>
      </c>
      <c r="H160" s="4" t="s">
        <v>83</v>
      </c>
    </row>
    <row r="161" spans="1:8" ht="15">
      <c r="A161" s="6"/>
      <c r="C161" s="4"/>
      <c r="F161" s="6"/>
      <c r="G161" s="78"/>
      <c r="H161" s="4"/>
    </row>
    <row r="162" spans="1:8" ht="15.75">
      <c r="A162" s="26">
        <v>18</v>
      </c>
      <c r="B162" s="8"/>
      <c r="C162" s="26" t="s">
        <v>107</v>
      </c>
      <c r="E162" s="6"/>
      <c r="F162" s="79"/>
      <c r="G162" s="88">
        <v>147</v>
      </c>
      <c r="H162" s="4" t="s">
        <v>83</v>
      </c>
    </row>
    <row r="163" spans="1:7" ht="15" customHeight="1">
      <c r="A163" s="6"/>
      <c r="C163" s="4"/>
      <c r="F163" s="6"/>
      <c r="G163" s="78"/>
    </row>
    <row r="164" spans="1:8" ht="15.75">
      <c r="A164" s="6"/>
      <c r="B164" s="8"/>
      <c r="C164" s="4"/>
      <c r="D164" s="26"/>
      <c r="E164" s="6"/>
      <c r="F164" s="7"/>
      <c r="H164" s="4"/>
    </row>
    <row r="165" spans="1:8" ht="15" customHeight="1">
      <c r="A165" s="6"/>
      <c r="B165" s="8"/>
      <c r="C165" s="82" t="s">
        <v>122</v>
      </c>
      <c r="E165" s="6"/>
      <c r="F165" s="103">
        <f>F166+F169+F172+F175</f>
        <v>1050</v>
      </c>
      <c r="G165" s="103">
        <f>G166+G169+G172+G175</f>
        <v>1330.8</v>
      </c>
      <c r="H165" s="4"/>
    </row>
    <row r="166" spans="1:8" ht="15" customHeight="1">
      <c r="A166" s="26">
        <v>1</v>
      </c>
      <c r="B166" s="8"/>
      <c r="C166" s="26" t="s">
        <v>123</v>
      </c>
      <c r="E166" s="6"/>
      <c r="F166" s="79">
        <f>SUM(F167)</f>
        <v>301.5</v>
      </c>
      <c r="G166" s="79">
        <f>G167</f>
        <v>682.6</v>
      </c>
      <c r="H166" s="4"/>
    </row>
    <row r="167" spans="1:8" ht="15" customHeight="1">
      <c r="A167" s="6">
        <v>1</v>
      </c>
      <c r="B167" s="8" t="s">
        <v>11</v>
      </c>
      <c r="C167" s="4" t="s">
        <v>124</v>
      </c>
      <c r="D167" s="26"/>
      <c r="E167" s="6"/>
      <c r="F167" s="7">
        <v>301.5</v>
      </c>
      <c r="G167" s="34">
        <v>682.6</v>
      </c>
      <c r="H167" s="18" t="s">
        <v>83</v>
      </c>
    </row>
    <row r="168" spans="1:8" ht="15" customHeight="1">
      <c r="A168" s="6"/>
      <c r="B168" s="8"/>
      <c r="C168" s="4"/>
      <c r="D168" s="26"/>
      <c r="E168" s="6"/>
      <c r="F168" s="7"/>
      <c r="H168" s="4"/>
    </row>
    <row r="169" spans="1:8" ht="15" customHeight="1">
      <c r="A169" s="26">
        <v>2</v>
      </c>
      <c r="B169" s="8"/>
      <c r="C169" s="26" t="s">
        <v>125</v>
      </c>
      <c r="E169" s="6"/>
      <c r="F169" s="79">
        <f>SUM(F170)</f>
        <v>219.4</v>
      </c>
      <c r="G169" s="79">
        <f>G170</f>
        <v>188.7</v>
      </c>
      <c r="H169" s="4"/>
    </row>
    <row r="170" spans="1:8" ht="15" customHeight="1">
      <c r="A170" s="6">
        <v>1</v>
      </c>
      <c r="B170" s="8" t="s">
        <v>11</v>
      </c>
      <c r="C170" s="4" t="s">
        <v>124</v>
      </c>
      <c r="D170" s="26"/>
      <c r="E170" s="6"/>
      <c r="F170" s="7">
        <v>219.4</v>
      </c>
      <c r="G170" s="34">
        <v>188.7</v>
      </c>
      <c r="H170" s="18" t="s">
        <v>83</v>
      </c>
    </row>
    <row r="171" spans="1:8" ht="15" customHeight="1">
      <c r="A171" s="6"/>
      <c r="B171" s="8"/>
      <c r="C171" s="4"/>
      <c r="D171" s="26"/>
      <c r="E171" s="6"/>
      <c r="F171" s="7"/>
      <c r="H171" s="4"/>
    </row>
    <row r="172" spans="1:8" ht="15" customHeight="1">
      <c r="A172" s="26">
        <v>3</v>
      </c>
      <c r="B172" s="8"/>
      <c r="C172" s="26" t="s">
        <v>126</v>
      </c>
      <c r="E172" s="6"/>
      <c r="F172" s="79">
        <f>F173</f>
        <v>308.4</v>
      </c>
      <c r="G172" s="79">
        <f>G173</f>
        <v>284.2</v>
      </c>
      <c r="H172" s="4"/>
    </row>
    <row r="173" spans="1:8" ht="15" customHeight="1">
      <c r="A173" s="6">
        <v>1</v>
      </c>
      <c r="B173" s="8" t="s">
        <v>11</v>
      </c>
      <c r="C173" s="4" t="s">
        <v>124</v>
      </c>
      <c r="D173" s="26"/>
      <c r="E173" s="6"/>
      <c r="F173" s="7">
        <v>308.4</v>
      </c>
      <c r="G173" s="34">
        <v>284.2</v>
      </c>
      <c r="H173" s="18" t="s">
        <v>83</v>
      </c>
    </row>
    <row r="174" spans="1:8" ht="15" customHeight="1">
      <c r="A174" s="6"/>
      <c r="B174" s="8"/>
      <c r="C174" s="4"/>
      <c r="D174" s="26"/>
      <c r="E174" s="6"/>
      <c r="F174" s="6"/>
      <c r="G174" s="38"/>
      <c r="H174" s="4"/>
    </row>
    <row r="175" spans="1:8" ht="15" customHeight="1">
      <c r="A175" s="26">
        <v>4</v>
      </c>
      <c r="B175" s="8"/>
      <c r="C175" s="26" t="s">
        <v>127</v>
      </c>
      <c r="E175" s="6"/>
      <c r="F175" s="79">
        <f>F176+F177</f>
        <v>220.7</v>
      </c>
      <c r="G175" s="79">
        <f>G176</f>
        <v>175.3</v>
      </c>
      <c r="H175" s="4"/>
    </row>
    <row r="176" spans="1:8" ht="15" customHeight="1">
      <c r="A176" s="6">
        <v>1</v>
      </c>
      <c r="B176" s="8" t="s">
        <v>11</v>
      </c>
      <c r="C176" s="4" t="s">
        <v>124</v>
      </c>
      <c r="D176" s="26"/>
      <c r="E176" s="6"/>
      <c r="F176" s="7">
        <v>220.7</v>
      </c>
      <c r="G176" s="34">
        <v>175.3</v>
      </c>
      <c r="H176" s="18" t="s">
        <v>83</v>
      </c>
    </row>
    <row r="177" spans="1:8" ht="15" customHeight="1">
      <c r="A177" s="6">
        <v>2</v>
      </c>
      <c r="B177" s="8" t="s">
        <v>31</v>
      </c>
      <c r="C177" s="4" t="s">
        <v>124</v>
      </c>
      <c r="D177" s="13"/>
      <c r="E177" s="6"/>
      <c r="F177" s="7"/>
      <c r="G177" s="6"/>
      <c r="H177" s="4"/>
    </row>
    <row r="178" spans="1:8" ht="15">
      <c r="A178" s="6"/>
      <c r="B178" s="8"/>
      <c r="C178" s="20"/>
      <c r="D178" s="13"/>
      <c r="E178" s="6"/>
      <c r="F178" s="6"/>
      <c r="G178" s="6"/>
      <c r="H178" s="4"/>
    </row>
    <row r="179" spans="1:8" ht="15" customHeight="1">
      <c r="A179" s="6"/>
      <c r="B179" s="8"/>
      <c r="C179" s="20"/>
      <c r="D179" s="13"/>
      <c r="E179" s="6"/>
      <c r="F179" s="6"/>
      <c r="G179" s="6"/>
      <c r="H179" s="4"/>
    </row>
    <row r="180" spans="1:8" ht="15" customHeight="1">
      <c r="A180" s="1"/>
      <c r="C180" s="1"/>
      <c r="D180" s="1"/>
      <c r="E180" s="1"/>
      <c r="F180" s="1"/>
      <c r="G180" s="2"/>
      <c r="H180" s="98"/>
    </row>
    <row r="181" spans="2:8" ht="15">
      <c r="B181" s="1"/>
      <c r="C181" s="1"/>
      <c r="D181" s="1"/>
      <c r="E181" s="1"/>
      <c r="F181" s="1"/>
      <c r="G181" s="2"/>
      <c r="H181" s="98"/>
    </row>
    <row r="182" spans="2:8" ht="15">
      <c r="B182" s="1"/>
      <c r="C182" s="1"/>
      <c r="D182" s="1"/>
      <c r="E182" s="1"/>
      <c r="F182" s="1"/>
      <c r="G182" s="2"/>
      <c r="H182" s="98"/>
    </row>
    <row r="183" spans="1:8" ht="15">
      <c r="A183" s="6"/>
      <c r="B183" s="6" t="s">
        <v>41</v>
      </c>
      <c r="C183" s="6"/>
      <c r="D183" s="6"/>
      <c r="E183" s="5"/>
      <c r="F183" s="5" t="s">
        <v>24</v>
      </c>
      <c r="G183" s="3"/>
      <c r="H183"/>
    </row>
  </sheetData>
  <sheetProtection/>
  <printOptions/>
  <pageMargins left="0.5118110236220472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00390625" style="3" customWidth="1"/>
    <col min="2" max="2" width="31.00390625" style="3" customWidth="1"/>
    <col min="3" max="3" width="19.75390625" style="3" customWidth="1"/>
    <col min="4" max="4" width="20.125" style="3" customWidth="1"/>
    <col min="5" max="5" width="9.125" style="3" customWidth="1"/>
    <col min="6" max="6" width="10.375" style="5" customWidth="1"/>
    <col min="7" max="7" width="14.00390625" style="3" customWidth="1"/>
    <col min="8" max="8" width="15.125" style="3" customWidth="1"/>
    <col min="9" max="9" width="18.875" style="3" customWidth="1"/>
    <col min="10" max="11" width="10.25390625" style="3" customWidth="1"/>
    <col min="12" max="12" width="18.625" style="3" customWidth="1"/>
    <col min="13" max="16384" width="9.125" style="3" customWidth="1"/>
  </cols>
  <sheetData>
    <row r="2" spans="1:11" ht="15.75">
      <c r="A2" s="4"/>
      <c r="B2" s="4"/>
      <c r="D2" s="65" t="s">
        <v>169</v>
      </c>
      <c r="E2" s="4"/>
      <c r="F2" s="2"/>
      <c r="G2" s="4"/>
      <c r="H2" s="4"/>
      <c r="I2" s="4"/>
      <c r="J2" s="4"/>
      <c r="K2" s="4"/>
    </row>
    <row r="3" spans="1:8" ht="18">
      <c r="A3" s="4"/>
      <c r="B3" s="66" t="s">
        <v>18</v>
      </c>
      <c r="C3" s="27" t="s">
        <v>135</v>
      </c>
      <c r="D3" s="4"/>
      <c r="E3" s="4"/>
      <c r="F3" s="4"/>
      <c r="G3" s="2"/>
      <c r="H3" s="4"/>
    </row>
    <row r="4" spans="3:8" ht="15.75">
      <c r="C4" s="27"/>
      <c r="D4" s="26" t="s">
        <v>255</v>
      </c>
      <c r="G4" s="3" t="s">
        <v>19</v>
      </c>
      <c r="H4" s="5"/>
    </row>
    <row r="5" spans="1:12" ht="15.75">
      <c r="A5" s="67" t="s">
        <v>20</v>
      </c>
      <c r="B5" s="69" t="s">
        <v>87</v>
      </c>
      <c r="C5" s="68" t="s">
        <v>136</v>
      </c>
      <c r="D5" s="68" t="s">
        <v>88</v>
      </c>
      <c r="E5" s="68" t="s">
        <v>37</v>
      </c>
      <c r="F5" s="69" t="s">
        <v>1</v>
      </c>
      <c r="G5" s="68" t="s">
        <v>176</v>
      </c>
      <c r="H5" s="68" t="s">
        <v>176</v>
      </c>
      <c r="I5" s="89" t="s">
        <v>177</v>
      </c>
      <c r="J5" s="6"/>
      <c r="L5" s="96" t="s">
        <v>297</v>
      </c>
    </row>
    <row r="6" spans="1:10" ht="15">
      <c r="A6" s="90" t="s">
        <v>21</v>
      </c>
      <c r="B6" s="4" t="s">
        <v>10</v>
      </c>
      <c r="C6" s="72" t="s">
        <v>137</v>
      </c>
      <c r="D6" s="72" t="s">
        <v>138</v>
      </c>
      <c r="E6" s="72" t="s">
        <v>39</v>
      </c>
      <c r="F6" s="4"/>
      <c r="G6" s="72" t="s">
        <v>178</v>
      </c>
      <c r="H6" s="72" t="s">
        <v>179</v>
      </c>
      <c r="I6" s="91" t="s">
        <v>180</v>
      </c>
      <c r="J6" s="6"/>
    </row>
    <row r="7" spans="1:10" ht="15">
      <c r="A7" s="74">
        <v>1</v>
      </c>
      <c r="B7" s="75">
        <v>2</v>
      </c>
      <c r="C7" s="74">
        <v>3</v>
      </c>
      <c r="D7" s="74">
        <v>4</v>
      </c>
      <c r="E7" s="75">
        <v>5</v>
      </c>
      <c r="F7" s="74">
        <v>6</v>
      </c>
      <c r="G7" s="75">
        <v>7</v>
      </c>
      <c r="H7" s="92">
        <v>8</v>
      </c>
      <c r="I7" s="93">
        <v>9</v>
      </c>
      <c r="J7" s="7"/>
    </row>
    <row r="8" spans="1:11" ht="15" customHeight="1">
      <c r="A8" s="4"/>
      <c r="B8" s="4"/>
      <c r="C8" s="65" t="s">
        <v>139</v>
      </c>
      <c r="D8" s="4"/>
      <c r="E8" s="4"/>
      <c r="F8" s="3"/>
      <c r="G8" s="76"/>
      <c r="H8" s="76">
        <f>H9+H10</f>
        <v>2447.3999999999996</v>
      </c>
      <c r="I8" s="7"/>
      <c r="J8" s="19"/>
      <c r="K8" s="7"/>
    </row>
    <row r="9" spans="1:11" ht="15" customHeight="1">
      <c r="A9" s="4"/>
      <c r="B9" s="4"/>
      <c r="C9" s="65" t="s">
        <v>234</v>
      </c>
      <c r="D9" s="4"/>
      <c r="E9" s="4"/>
      <c r="F9" s="3"/>
      <c r="G9" s="100"/>
      <c r="H9" s="76">
        <f>H13+H14+H15+H16+H17+H19+H25+H30</f>
        <v>1198.6</v>
      </c>
      <c r="I9" s="7"/>
      <c r="K9" s="7"/>
    </row>
    <row r="10" spans="1:11" ht="15" customHeight="1">
      <c r="A10" s="4"/>
      <c r="B10" s="4"/>
      <c r="C10" s="65" t="s">
        <v>235</v>
      </c>
      <c r="D10" s="4"/>
      <c r="E10" s="4"/>
      <c r="F10" s="3"/>
      <c r="G10" s="100"/>
      <c r="H10" s="76">
        <f>H18+H20+H21+H22+H27</f>
        <v>1248.8</v>
      </c>
      <c r="I10" s="7"/>
      <c r="K10" s="7"/>
    </row>
    <row r="11" spans="1:11" ht="15" customHeight="1">
      <c r="A11" s="4"/>
      <c r="B11" s="4"/>
      <c r="C11" s="65"/>
      <c r="D11" s="4"/>
      <c r="E11" s="4"/>
      <c r="F11" s="3"/>
      <c r="G11" s="76"/>
      <c r="H11" s="4"/>
      <c r="I11" s="7"/>
      <c r="K11" s="7"/>
    </row>
    <row r="12" spans="1:12" s="35" customFormat="1" ht="15" customHeight="1">
      <c r="A12" s="30"/>
      <c r="B12" s="31"/>
      <c r="C12" s="99" t="s">
        <v>165</v>
      </c>
      <c r="E12" s="33"/>
      <c r="G12" s="100"/>
      <c r="H12" s="88">
        <f>SUM(H13:H30)</f>
        <v>2447.4</v>
      </c>
      <c r="I12" s="34"/>
      <c r="K12" s="34"/>
      <c r="L12" s="3"/>
    </row>
    <row r="13" spans="1:12" s="35" customFormat="1" ht="15">
      <c r="A13" s="30">
        <v>1</v>
      </c>
      <c r="B13" s="106" t="s">
        <v>236</v>
      </c>
      <c r="C13" s="37" t="s">
        <v>140</v>
      </c>
      <c r="D13" s="4" t="s">
        <v>166</v>
      </c>
      <c r="E13" s="4" t="s">
        <v>5</v>
      </c>
      <c r="F13" s="6">
        <v>180</v>
      </c>
      <c r="G13" s="34"/>
      <c r="H13" s="7">
        <v>187</v>
      </c>
      <c r="I13" s="37" t="s">
        <v>174</v>
      </c>
      <c r="J13" s="34"/>
      <c r="K13" s="95"/>
      <c r="L13" s="3"/>
    </row>
    <row r="14" spans="1:9" ht="15">
      <c r="A14" s="6">
        <v>2</v>
      </c>
      <c r="B14" s="106" t="s">
        <v>237</v>
      </c>
      <c r="C14" s="37" t="s">
        <v>140</v>
      </c>
      <c r="D14" s="4" t="s">
        <v>166</v>
      </c>
      <c r="E14" s="4" t="s">
        <v>5</v>
      </c>
      <c r="F14" s="6">
        <v>240</v>
      </c>
      <c r="G14" s="34"/>
      <c r="H14" s="7">
        <v>203.6</v>
      </c>
      <c r="I14" s="37" t="s">
        <v>174</v>
      </c>
    </row>
    <row r="15" spans="1:9" ht="15">
      <c r="A15" s="6">
        <v>3</v>
      </c>
      <c r="B15" s="106" t="s">
        <v>238</v>
      </c>
      <c r="C15" s="37" t="s">
        <v>140</v>
      </c>
      <c r="D15" s="4" t="s">
        <v>166</v>
      </c>
      <c r="E15" s="4" t="s">
        <v>5</v>
      </c>
      <c r="F15" s="6">
        <v>180</v>
      </c>
      <c r="G15" s="34"/>
      <c r="H15" s="7">
        <v>190.2</v>
      </c>
      <c r="I15" s="37" t="s">
        <v>174</v>
      </c>
    </row>
    <row r="16" spans="1:9" ht="15">
      <c r="A16" s="6">
        <v>4</v>
      </c>
      <c r="B16" s="106" t="s">
        <v>239</v>
      </c>
      <c r="C16" s="37" t="s">
        <v>140</v>
      </c>
      <c r="D16" s="4" t="s">
        <v>166</v>
      </c>
      <c r="E16" s="4" t="s">
        <v>5</v>
      </c>
      <c r="F16" s="6">
        <v>180</v>
      </c>
      <c r="G16" s="34"/>
      <c r="H16" s="7">
        <v>190.5</v>
      </c>
      <c r="I16" s="37" t="s">
        <v>174</v>
      </c>
    </row>
    <row r="17" spans="1:12" s="35" customFormat="1" ht="15">
      <c r="A17" s="30">
        <v>5</v>
      </c>
      <c r="B17" s="106" t="s">
        <v>240</v>
      </c>
      <c r="C17" s="37" t="s">
        <v>140</v>
      </c>
      <c r="D17" s="4" t="s">
        <v>166</v>
      </c>
      <c r="E17" s="4" t="s">
        <v>5</v>
      </c>
      <c r="F17" s="6">
        <v>240</v>
      </c>
      <c r="G17" s="34"/>
      <c r="H17" s="7">
        <v>202.1</v>
      </c>
      <c r="I17" s="37" t="s">
        <v>174</v>
      </c>
      <c r="J17" s="34"/>
      <c r="L17" s="3"/>
    </row>
    <row r="18" spans="1:12" s="35" customFormat="1" ht="15">
      <c r="A18" s="30">
        <v>6</v>
      </c>
      <c r="B18" s="80" t="s">
        <v>241</v>
      </c>
      <c r="C18" s="37" t="s">
        <v>140</v>
      </c>
      <c r="D18" s="4" t="s">
        <v>166</v>
      </c>
      <c r="E18" s="4" t="s">
        <v>5</v>
      </c>
      <c r="F18" s="6">
        <v>240</v>
      </c>
      <c r="G18" s="34"/>
      <c r="H18" s="7">
        <v>206.3</v>
      </c>
      <c r="I18" s="37" t="s">
        <v>242</v>
      </c>
      <c r="J18" s="34"/>
      <c r="L18" s="3"/>
    </row>
    <row r="19" spans="1:10" s="35" customFormat="1" ht="15">
      <c r="A19" s="30">
        <v>7</v>
      </c>
      <c r="B19" s="80" t="s">
        <v>243</v>
      </c>
      <c r="C19" s="37" t="s">
        <v>140</v>
      </c>
      <c r="D19" s="4" t="s">
        <v>166</v>
      </c>
      <c r="E19" s="4" t="s">
        <v>5</v>
      </c>
      <c r="F19" s="6">
        <v>180</v>
      </c>
      <c r="G19" s="34"/>
      <c r="H19" s="7">
        <v>195.7</v>
      </c>
      <c r="I19" s="37" t="s">
        <v>174</v>
      </c>
      <c r="J19" s="34"/>
    </row>
    <row r="20" spans="1:11" s="35" customFormat="1" ht="15">
      <c r="A20" s="30">
        <v>8</v>
      </c>
      <c r="B20" s="80" t="s">
        <v>244</v>
      </c>
      <c r="C20" s="37" t="s">
        <v>140</v>
      </c>
      <c r="D20" s="4" t="s">
        <v>166</v>
      </c>
      <c r="E20" s="4" t="s">
        <v>5</v>
      </c>
      <c r="F20" s="6">
        <v>230</v>
      </c>
      <c r="G20" s="34"/>
      <c r="H20" s="7">
        <v>205.7</v>
      </c>
      <c r="I20" s="37" t="s">
        <v>242</v>
      </c>
      <c r="J20" s="34"/>
      <c r="K20" s="94"/>
    </row>
    <row r="21" spans="1:10" s="35" customFormat="1" ht="15">
      <c r="A21" s="30">
        <v>9</v>
      </c>
      <c r="B21" s="80" t="s">
        <v>245</v>
      </c>
      <c r="C21" s="37" t="s">
        <v>140</v>
      </c>
      <c r="D21" s="4" t="s">
        <v>166</v>
      </c>
      <c r="E21" s="4" t="s">
        <v>5</v>
      </c>
      <c r="F21" s="6">
        <v>476</v>
      </c>
      <c r="G21" s="34"/>
      <c r="H21" s="7">
        <v>431.8</v>
      </c>
      <c r="I21" s="37" t="s">
        <v>242</v>
      </c>
      <c r="J21" s="34"/>
    </row>
    <row r="22" spans="1:10" s="35" customFormat="1" ht="15">
      <c r="A22" s="30">
        <v>10</v>
      </c>
      <c r="B22" s="80" t="s">
        <v>246</v>
      </c>
      <c r="C22" s="37" t="s">
        <v>140</v>
      </c>
      <c r="D22" s="4" t="s">
        <v>166</v>
      </c>
      <c r="E22" s="4" t="s">
        <v>5</v>
      </c>
      <c r="F22" s="6">
        <v>180</v>
      </c>
      <c r="G22" s="34"/>
      <c r="H22" s="7">
        <v>191.8</v>
      </c>
      <c r="I22" s="37" t="s">
        <v>242</v>
      </c>
      <c r="J22" s="34"/>
    </row>
    <row r="23" spans="1:11" s="35" customFormat="1" ht="15">
      <c r="A23" s="6">
        <v>11</v>
      </c>
      <c r="B23" s="80" t="s">
        <v>247</v>
      </c>
      <c r="C23" s="37"/>
      <c r="D23" s="4"/>
      <c r="E23" s="4"/>
      <c r="F23" s="38"/>
      <c r="G23" s="34"/>
      <c r="H23" s="6"/>
      <c r="I23" s="37"/>
      <c r="J23" s="34"/>
      <c r="K23" s="94"/>
    </row>
    <row r="24" spans="1:14" s="35" customFormat="1" ht="15">
      <c r="A24" s="6"/>
      <c r="B24" s="25" t="s">
        <v>248</v>
      </c>
      <c r="C24" s="37"/>
      <c r="D24" s="4"/>
      <c r="E24" s="4"/>
      <c r="F24" s="38"/>
      <c r="G24" s="34"/>
      <c r="H24" s="97"/>
      <c r="I24" s="37"/>
      <c r="J24" s="34"/>
      <c r="K24" s="3"/>
      <c r="L24" s="3"/>
      <c r="M24" s="3"/>
      <c r="N24" s="3"/>
    </row>
    <row r="25" spans="1:14" s="35" customFormat="1" ht="15">
      <c r="A25" s="6"/>
      <c r="B25" s="25" t="s">
        <v>249</v>
      </c>
      <c r="C25" s="37" t="s">
        <v>140</v>
      </c>
      <c r="D25" s="4" t="s">
        <v>166</v>
      </c>
      <c r="E25" s="4" t="s">
        <v>6</v>
      </c>
      <c r="F25" s="6">
        <v>6</v>
      </c>
      <c r="G25" s="34"/>
      <c r="H25" s="7">
        <v>12</v>
      </c>
      <c r="I25" s="37" t="s">
        <v>174</v>
      </c>
      <c r="J25" s="34"/>
      <c r="K25" s="3"/>
      <c r="L25" s="3"/>
      <c r="M25" s="3"/>
      <c r="N25" s="3"/>
    </row>
    <row r="26" spans="1:14" s="35" customFormat="1" ht="15">
      <c r="A26" s="6">
        <v>12</v>
      </c>
      <c r="B26" s="25" t="s">
        <v>250</v>
      </c>
      <c r="C26" s="37"/>
      <c r="D26" s="4"/>
      <c r="E26" s="4"/>
      <c r="F26" s="38"/>
      <c r="G26" s="34"/>
      <c r="H26" s="97"/>
      <c r="I26" s="37"/>
      <c r="J26" s="34"/>
      <c r="K26" s="3"/>
      <c r="L26" s="3"/>
      <c r="M26" s="3"/>
      <c r="N26" s="3"/>
    </row>
    <row r="27" spans="1:14" s="35" customFormat="1" ht="15">
      <c r="A27" s="6"/>
      <c r="B27" s="25" t="s">
        <v>251</v>
      </c>
      <c r="C27" s="37" t="s">
        <v>140</v>
      </c>
      <c r="D27" s="4" t="s">
        <v>166</v>
      </c>
      <c r="E27" s="4" t="s">
        <v>5</v>
      </c>
      <c r="F27" s="6">
        <v>230</v>
      </c>
      <c r="G27" s="34"/>
      <c r="H27" s="7">
        <v>213.2</v>
      </c>
      <c r="I27" s="37" t="s">
        <v>242</v>
      </c>
      <c r="J27" s="34"/>
      <c r="K27" s="3"/>
      <c r="L27" s="3"/>
      <c r="M27" s="3"/>
      <c r="N27" s="3"/>
    </row>
    <row r="28" spans="1:14" s="35" customFormat="1" ht="15">
      <c r="A28" s="6">
        <v>13</v>
      </c>
      <c r="B28" s="25" t="s">
        <v>247</v>
      </c>
      <c r="C28" s="37"/>
      <c r="D28" s="4"/>
      <c r="E28" s="4"/>
      <c r="F28" s="38"/>
      <c r="G28" s="34"/>
      <c r="H28" s="97"/>
      <c r="I28" s="37"/>
      <c r="J28" s="34"/>
      <c r="K28" s="3"/>
      <c r="L28" s="3"/>
      <c r="M28" s="3"/>
      <c r="N28" s="3"/>
    </row>
    <row r="29" spans="1:14" s="35" customFormat="1" ht="15">
      <c r="A29" s="6"/>
      <c r="B29" s="25" t="s">
        <v>252</v>
      </c>
      <c r="C29" s="37"/>
      <c r="D29" s="4"/>
      <c r="E29" s="4"/>
      <c r="F29" s="38"/>
      <c r="G29" s="34"/>
      <c r="H29" s="97"/>
      <c r="I29" s="37"/>
      <c r="J29" s="34"/>
      <c r="K29" s="3"/>
      <c r="L29" s="3"/>
      <c r="M29" s="3"/>
      <c r="N29" s="3"/>
    </row>
    <row r="30" spans="1:14" s="35" customFormat="1" ht="15">
      <c r="A30" s="6"/>
      <c r="B30" s="25" t="s">
        <v>253</v>
      </c>
      <c r="C30" s="37" t="s">
        <v>140</v>
      </c>
      <c r="D30" s="4" t="s">
        <v>166</v>
      </c>
      <c r="E30" s="4" t="s">
        <v>6</v>
      </c>
      <c r="F30" s="6">
        <v>8</v>
      </c>
      <c r="G30" s="34"/>
      <c r="H30" s="7">
        <v>17.5</v>
      </c>
      <c r="I30" s="37" t="s">
        <v>174</v>
      </c>
      <c r="J30" s="34"/>
      <c r="K30" s="3"/>
      <c r="L30" s="3"/>
      <c r="M30" s="3"/>
      <c r="N30" s="3"/>
    </row>
    <row r="31" spans="1:14" s="35" customFormat="1" ht="15">
      <c r="A31" s="6"/>
      <c r="B31" s="25"/>
      <c r="C31" s="37"/>
      <c r="D31" s="4"/>
      <c r="E31" s="4"/>
      <c r="F31" s="38"/>
      <c r="G31" s="34"/>
      <c r="H31" s="97"/>
      <c r="I31" s="37"/>
      <c r="J31" s="34"/>
      <c r="K31" s="3"/>
      <c r="L31" s="3"/>
      <c r="M31" s="3"/>
      <c r="N31" s="3"/>
    </row>
    <row r="32" spans="1:14" s="35" customFormat="1" ht="15">
      <c r="A32" s="6"/>
      <c r="B32" s="80"/>
      <c r="C32" s="37"/>
      <c r="D32" s="4"/>
      <c r="E32" s="4"/>
      <c r="F32" s="38"/>
      <c r="G32" s="34"/>
      <c r="H32" s="97"/>
      <c r="I32" s="37"/>
      <c r="J32" s="34"/>
      <c r="K32" s="3"/>
      <c r="L32" s="3"/>
      <c r="M32" s="3"/>
      <c r="N32" s="3"/>
    </row>
    <row r="33" spans="1:14" s="35" customFormat="1" ht="15">
      <c r="A33" s="6"/>
      <c r="B33" s="80"/>
      <c r="C33" s="37"/>
      <c r="D33" s="4"/>
      <c r="E33" s="4"/>
      <c r="F33" s="38"/>
      <c r="G33" s="34"/>
      <c r="H33" s="97"/>
      <c r="I33" s="37"/>
      <c r="J33" s="34"/>
      <c r="K33" s="3"/>
      <c r="L33" s="3"/>
      <c r="M33" s="3"/>
      <c r="N33" s="3"/>
    </row>
    <row r="34" spans="1:14" s="35" customFormat="1" ht="15">
      <c r="A34" s="6"/>
      <c r="B34" s="80"/>
      <c r="C34" s="37"/>
      <c r="D34" s="4"/>
      <c r="E34" s="4"/>
      <c r="F34" s="38"/>
      <c r="G34" s="34"/>
      <c r="H34" s="97"/>
      <c r="I34" s="37"/>
      <c r="J34" s="34"/>
      <c r="K34" s="3"/>
      <c r="L34" s="3"/>
      <c r="M34" s="3"/>
      <c r="N34" s="3"/>
    </row>
    <row r="35" spans="1:14" s="35" customFormat="1" ht="15">
      <c r="A35" s="6"/>
      <c r="B35" s="3"/>
      <c r="C35" s="6" t="s">
        <v>41</v>
      </c>
      <c r="D35" s="6"/>
      <c r="E35" s="5"/>
      <c r="F35" s="5"/>
      <c r="G35" s="5" t="s">
        <v>24</v>
      </c>
      <c r="H35" s="97"/>
      <c r="I35" s="37"/>
      <c r="J35" s="34"/>
      <c r="K35" s="3"/>
      <c r="L35" s="3"/>
      <c r="M35" s="3"/>
      <c r="N35" s="3"/>
    </row>
    <row r="36" spans="1:14" s="35" customFormat="1" ht="15">
      <c r="A36" s="6"/>
      <c r="B36" s="80"/>
      <c r="C36" s="37"/>
      <c r="D36" s="4"/>
      <c r="E36" s="4"/>
      <c r="F36" s="38"/>
      <c r="G36" s="34"/>
      <c r="H36" s="97"/>
      <c r="I36" s="37"/>
      <c r="J36" s="34"/>
      <c r="K36" s="3"/>
      <c r="L36" s="3"/>
      <c r="M36" s="3"/>
      <c r="N36" s="3"/>
    </row>
    <row r="37" spans="1:14" s="35" customFormat="1" ht="15">
      <c r="A37" s="6"/>
      <c r="B37" s="80"/>
      <c r="C37" s="37"/>
      <c r="D37" s="4"/>
      <c r="E37" s="4"/>
      <c r="F37" s="38"/>
      <c r="G37" s="34"/>
      <c r="H37" s="6"/>
      <c r="I37" s="37"/>
      <c r="J37" s="34"/>
      <c r="K37" s="3"/>
      <c r="L37" s="3"/>
      <c r="M37" s="3"/>
      <c r="N37" s="3"/>
    </row>
    <row r="38" spans="1:9" ht="15">
      <c r="A38" s="4"/>
      <c r="B38" s="80"/>
      <c r="C38" s="30"/>
      <c r="D38" s="4"/>
      <c r="E38" s="4"/>
      <c r="F38" s="78"/>
      <c r="G38" s="97"/>
      <c r="H38" s="78"/>
      <c r="I38" s="30"/>
    </row>
    <row r="39" spans="1:9" ht="15" customHeight="1">
      <c r="A39" s="4"/>
      <c r="B39" s="80"/>
      <c r="C39" s="30"/>
      <c r="D39" s="4"/>
      <c r="E39" s="4"/>
      <c r="F39" s="78"/>
      <c r="G39" s="97"/>
      <c r="H39" s="4"/>
      <c r="I39" s="30"/>
    </row>
    <row r="40" spans="1:9" ht="15">
      <c r="A40" s="30"/>
      <c r="B40" s="80"/>
      <c r="C40" s="30"/>
      <c r="D40" s="4"/>
      <c r="E40" s="4"/>
      <c r="F40" s="78"/>
      <c r="G40" s="97"/>
      <c r="H40" s="4"/>
      <c r="I40" s="30"/>
    </row>
    <row r="41" spans="1:14" s="35" customFormat="1" ht="15">
      <c r="A41" s="30"/>
      <c r="B41" s="80"/>
      <c r="C41" s="30"/>
      <c r="D41" s="4"/>
      <c r="E41" s="4"/>
      <c r="F41" s="78"/>
      <c r="G41" s="97"/>
      <c r="H41" s="78"/>
      <c r="I41" s="30"/>
      <c r="J41" s="34"/>
      <c r="K41" s="3"/>
      <c r="L41" s="3"/>
      <c r="M41" s="3"/>
      <c r="N41" s="3"/>
    </row>
    <row r="42" spans="1:14" s="35" customFormat="1" ht="15">
      <c r="A42" s="30"/>
      <c r="B42" s="80"/>
      <c r="C42" s="30"/>
      <c r="D42" s="4"/>
      <c r="E42" s="4"/>
      <c r="F42" s="78"/>
      <c r="G42" s="97"/>
      <c r="H42" s="78"/>
      <c r="I42" s="30"/>
      <c r="J42" s="34"/>
      <c r="K42" s="3"/>
      <c r="L42" s="3"/>
      <c r="M42" s="3"/>
      <c r="N42" s="3"/>
    </row>
    <row r="43" spans="1:14" s="35" customFormat="1" ht="15">
      <c r="A43" s="30"/>
      <c r="B43" s="80"/>
      <c r="C43" s="30"/>
      <c r="D43" s="4"/>
      <c r="E43" s="4"/>
      <c r="F43" s="78"/>
      <c r="G43" s="97"/>
      <c r="H43" s="4"/>
      <c r="I43" s="30"/>
      <c r="J43" s="34"/>
      <c r="K43" s="3"/>
      <c r="L43" s="3"/>
      <c r="M43" s="3"/>
      <c r="N43" s="3"/>
    </row>
    <row r="44" spans="1:14" s="35" customFormat="1" ht="15">
      <c r="A44" s="30"/>
      <c r="B44" s="80"/>
      <c r="C44" s="30"/>
      <c r="D44" s="4"/>
      <c r="E44" s="4"/>
      <c r="F44" s="78"/>
      <c r="G44" s="97"/>
      <c r="H44" s="4"/>
      <c r="I44" s="30"/>
      <c r="J44" s="34"/>
      <c r="K44" s="3"/>
      <c r="L44" s="3"/>
      <c r="M44" s="3"/>
      <c r="N44" s="3"/>
    </row>
    <row r="45" spans="1:14" s="35" customFormat="1" ht="15">
      <c r="A45" s="30"/>
      <c r="B45" s="80"/>
      <c r="C45" s="30"/>
      <c r="D45" s="4"/>
      <c r="E45" s="4"/>
      <c r="F45" s="78"/>
      <c r="G45" s="97"/>
      <c r="H45" s="78"/>
      <c r="I45" s="30"/>
      <c r="J45" s="34"/>
      <c r="K45" s="3"/>
      <c r="L45" s="3"/>
      <c r="M45" s="3"/>
      <c r="N45" s="3"/>
    </row>
    <row r="46" spans="1:14" s="35" customFormat="1" ht="15">
      <c r="A46" s="30"/>
      <c r="B46" s="80"/>
      <c r="C46" s="30"/>
      <c r="D46" s="4"/>
      <c r="E46" s="4"/>
      <c r="F46" s="78"/>
      <c r="G46" s="97"/>
      <c r="H46" s="97"/>
      <c r="I46" s="30"/>
      <c r="J46" s="34"/>
      <c r="K46" s="3"/>
      <c r="L46" s="3"/>
      <c r="M46" s="3"/>
      <c r="N46" s="3"/>
    </row>
    <row r="47" spans="1:14" s="35" customFormat="1" ht="15">
      <c r="A47" s="30"/>
      <c r="B47" s="80"/>
      <c r="C47" s="30"/>
      <c r="D47" s="4"/>
      <c r="E47" s="4"/>
      <c r="F47" s="78"/>
      <c r="G47" s="97"/>
      <c r="H47" s="78"/>
      <c r="I47" s="30"/>
      <c r="J47" s="34"/>
      <c r="K47" s="3"/>
      <c r="L47" s="3"/>
      <c r="M47" s="3"/>
      <c r="N47" s="3"/>
    </row>
    <row r="48" spans="1:14" s="35" customFormat="1" ht="15">
      <c r="A48" s="30"/>
      <c r="B48" s="80"/>
      <c r="C48" s="30"/>
      <c r="D48" s="4"/>
      <c r="E48" s="4"/>
      <c r="F48" s="78"/>
      <c r="G48" s="97"/>
      <c r="H48" s="4"/>
      <c r="I48" s="30"/>
      <c r="J48" s="34"/>
      <c r="K48" s="3"/>
      <c r="L48" s="3"/>
      <c r="M48" s="3"/>
      <c r="N48" s="3"/>
    </row>
    <row r="49" spans="1:14" s="35" customFormat="1" ht="15">
      <c r="A49" s="30"/>
      <c r="B49" s="80"/>
      <c r="C49" s="30"/>
      <c r="D49" s="4"/>
      <c r="E49" s="4"/>
      <c r="F49" s="78"/>
      <c r="G49" s="97"/>
      <c r="H49" s="4"/>
      <c r="I49" s="30"/>
      <c r="J49" s="34"/>
      <c r="K49" s="3"/>
      <c r="L49" s="3"/>
      <c r="M49" s="3"/>
      <c r="N49" s="3"/>
    </row>
    <row r="50" spans="1:14" s="35" customFormat="1" ht="15">
      <c r="A50" s="30"/>
      <c r="B50" s="80"/>
      <c r="C50" s="30"/>
      <c r="D50" s="4"/>
      <c r="E50" s="4"/>
      <c r="F50" s="78"/>
      <c r="G50" s="97"/>
      <c r="H50" s="78"/>
      <c r="I50" s="30"/>
      <c r="J50" s="34"/>
      <c r="K50" s="3"/>
      <c r="L50" s="3"/>
      <c r="M50" s="3"/>
      <c r="N50" s="3"/>
    </row>
    <row r="51" spans="1:14" s="35" customFormat="1" ht="15">
      <c r="A51" s="30"/>
      <c r="B51" s="80"/>
      <c r="C51" s="30"/>
      <c r="D51" s="4"/>
      <c r="E51" s="4"/>
      <c r="F51" s="78"/>
      <c r="G51" s="97"/>
      <c r="H51" s="78"/>
      <c r="I51" s="30"/>
      <c r="J51" s="34"/>
      <c r="K51" s="3"/>
      <c r="L51" s="3"/>
      <c r="M51" s="3"/>
      <c r="N51" s="3"/>
    </row>
    <row r="52" spans="1:14" s="35" customFormat="1" ht="15">
      <c r="A52" s="30"/>
      <c r="B52" s="80"/>
      <c r="C52" s="30"/>
      <c r="D52" s="4"/>
      <c r="E52" s="4"/>
      <c r="F52" s="78"/>
      <c r="G52" s="97"/>
      <c r="H52" s="4"/>
      <c r="I52" s="30"/>
      <c r="J52" s="34"/>
      <c r="K52" s="3"/>
      <c r="L52" s="3"/>
      <c r="M52" s="3"/>
      <c r="N52" s="3"/>
    </row>
    <row r="53" spans="1:14" s="35" customFormat="1" ht="15">
      <c r="A53" s="30"/>
      <c r="B53" s="80"/>
      <c r="C53" s="30"/>
      <c r="D53" s="4"/>
      <c r="E53" s="4"/>
      <c r="F53" s="78"/>
      <c r="G53" s="97"/>
      <c r="H53" s="4"/>
      <c r="I53" s="30"/>
      <c r="J53" s="34"/>
      <c r="K53" s="3"/>
      <c r="L53" s="3"/>
      <c r="M53" s="3"/>
      <c r="N53" s="3"/>
    </row>
    <row r="54" spans="1:14" s="35" customFormat="1" ht="15">
      <c r="A54" s="30"/>
      <c r="B54" s="80"/>
      <c r="C54" s="30"/>
      <c r="D54" s="4"/>
      <c r="E54" s="4"/>
      <c r="F54" s="78"/>
      <c r="G54" s="97"/>
      <c r="H54" s="4"/>
      <c r="I54" s="30"/>
      <c r="J54" s="34"/>
      <c r="K54" s="3"/>
      <c r="L54" s="3"/>
      <c r="M54" s="3"/>
      <c r="N54" s="3"/>
    </row>
    <row r="55" spans="1:9" ht="15" customHeight="1">
      <c r="A55" s="4"/>
      <c r="B55" s="16"/>
      <c r="C55" s="65"/>
      <c r="D55" s="1"/>
      <c r="E55" s="4"/>
      <c r="F55" s="76"/>
      <c r="G55" s="76"/>
      <c r="H55" s="4"/>
      <c r="I55" s="9"/>
    </row>
    <row r="56" spans="1:14" s="35" customFormat="1" ht="15">
      <c r="A56" s="30"/>
      <c r="B56" s="80"/>
      <c r="C56" s="30"/>
      <c r="D56" s="4"/>
      <c r="E56" s="4"/>
      <c r="F56" s="78"/>
      <c r="G56" s="97"/>
      <c r="H56" s="78"/>
      <c r="I56" s="30"/>
      <c r="J56" s="34"/>
      <c r="K56" s="3"/>
      <c r="L56" s="3"/>
      <c r="M56" s="3"/>
      <c r="N56" s="3"/>
    </row>
    <row r="57" spans="1:14" s="35" customFormat="1" ht="15">
      <c r="A57" s="30"/>
      <c r="B57" s="80"/>
      <c r="C57" s="30"/>
      <c r="D57" s="4"/>
      <c r="E57" s="4"/>
      <c r="F57" s="78"/>
      <c r="G57" s="97"/>
      <c r="H57" s="78"/>
      <c r="I57" s="30"/>
      <c r="J57" s="34"/>
      <c r="K57" s="3"/>
      <c r="L57" s="3"/>
      <c r="M57" s="3"/>
      <c r="N57" s="3"/>
    </row>
    <row r="58" spans="1:10" s="35" customFormat="1" ht="15">
      <c r="A58" s="30"/>
      <c r="B58" s="80"/>
      <c r="C58" s="30"/>
      <c r="D58" s="4"/>
      <c r="E58" s="4"/>
      <c r="F58" s="78"/>
      <c r="G58" s="97"/>
      <c r="H58" s="4"/>
      <c r="I58" s="30"/>
      <c r="J58" s="34"/>
    </row>
    <row r="59" spans="1:10" s="35" customFormat="1" ht="15">
      <c r="A59" s="30"/>
      <c r="B59" s="80"/>
      <c r="C59" s="30"/>
      <c r="D59" s="4"/>
      <c r="E59" s="4"/>
      <c r="F59" s="78"/>
      <c r="G59" s="97"/>
      <c r="H59" s="4"/>
      <c r="I59" s="30"/>
      <c r="J59" s="34"/>
    </row>
    <row r="60" spans="1:10" s="35" customFormat="1" ht="15">
      <c r="A60" s="30"/>
      <c r="B60" s="80"/>
      <c r="C60" s="30"/>
      <c r="D60" s="4"/>
      <c r="E60" s="4"/>
      <c r="F60" s="78"/>
      <c r="G60" s="97"/>
      <c r="H60" s="78"/>
      <c r="I60" s="30"/>
      <c r="J60" s="34"/>
    </row>
    <row r="61" spans="1:9" ht="15.75">
      <c r="A61" s="4"/>
      <c r="B61" s="16"/>
      <c r="C61" s="65"/>
      <c r="D61" s="17"/>
      <c r="E61" s="4"/>
      <c r="F61" s="2"/>
      <c r="G61" s="76"/>
      <c r="H61" s="4"/>
      <c r="I61" s="30"/>
    </row>
    <row r="62" spans="1:9" ht="15">
      <c r="A62" s="4"/>
      <c r="B62" s="16"/>
      <c r="C62" s="17"/>
      <c r="D62" s="17"/>
      <c r="E62" s="4"/>
      <c r="F62" s="4"/>
      <c r="G62" s="9"/>
      <c r="H62" s="4"/>
      <c r="I62" s="30"/>
    </row>
    <row r="63" spans="1:9" ht="15">
      <c r="A63" s="4"/>
      <c r="B63" s="16"/>
      <c r="C63" s="17"/>
      <c r="D63" s="17"/>
      <c r="E63" s="4"/>
      <c r="F63" s="4"/>
      <c r="G63" s="9"/>
      <c r="H63" s="4"/>
      <c r="I63" s="30"/>
    </row>
    <row r="64" spans="1:9" ht="15">
      <c r="A64" s="4"/>
      <c r="B64" s="16"/>
      <c r="C64" s="17"/>
      <c r="D64" s="17"/>
      <c r="E64" s="4"/>
      <c r="F64" s="4"/>
      <c r="G64" s="9"/>
      <c r="H64" s="78"/>
      <c r="I64" s="30"/>
    </row>
    <row r="65" spans="1:9" ht="15">
      <c r="A65" s="4"/>
      <c r="B65" s="16"/>
      <c r="C65" s="17"/>
      <c r="D65" s="17"/>
      <c r="E65" s="4"/>
      <c r="F65" s="4"/>
      <c r="G65" s="9"/>
      <c r="H65" s="78"/>
      <c r="I65" s="30"/>
    </row>
    <row r="66" spans="1:9" ht="15">
      <c r="A66" s="4"/>
      <c r="B66" s="16"/>
      <c r="C66" s="17"/>
      <c r="D66" s="17"/>
      <c r="E66" s="4"/>
      <c r="F66" s="4"/>
      <c r="G66" s="9"/>
      <c r="H66" s="4"/>
      <c r="I66" s="30"/>
    </row>
    <row r="67" spans="1:9" ht="15">
      <c r="A67" s="4"/>
      <c r="B67" s="16"/>
      <c r="C67" s="17"/>
      <c r="D67" s="17"/>
      <c r="E67" s="4"/>
      <c r="F67" s="4"/>
      <c r="G67" s="9"/>
      <c r="H67" s="4"/>
      <c r="I67" s="30"/>
    </row>
    <row r="68" spans="1:9" ht="15">
      <c r="A68" s="4"/>
      <c r="B68" s="16"/>
      <c r="C68" s="17"/>
      <c r="D68" s="17"/>
      <c r="E68" s="4"/>
      <c r="F68" s="4"/>
      <c r="G68" s="9"/>
      <c r="H68" s="78"/>
      <c r="I68" s="30"/>
    </row>
    <row r="69" spans="1:9" ht="15">
      <c r="A69" s="4"/>
      <c r="B69" s="16"/>
      <c r="C69" s="17"/>
      <c r="D69" s="17"/>
      <c r="E69" s="4"/>
      <c r="F69" s="4"/>
      <c r="G69" s="9"/>
      <c r="H69" s="78"/>
      <c r="I69" s="30"/>
    </row>
    <row r="70" spans="1:9" ht="15">
      <c r="A70" s="4"/>
      <c r="B70" s="16"/>
      <c r="C70" s="17"/>
      <c r="D70" s="17"/>
      <c r="E70" s="4"/>
      <c r="F70" s="4"/>
      <c r="G70" s="9"/>
      <c r="H70" s="78"/>
      <c r="I70" s="30"/>
    </row>
    <row r="71" spans="1:9" ht="15">
      <c r="A71" s="4"/>
      <c r="B71" s="16"/>
      <c r="C71" s="17"/>
      <c r="D71" s="17"/>
      <c r="E71" s="4"/>
      <c r="F71" s="4"/>
      <c r="G71" s="9"/>
      <c r="H71" s="4"/>
      <c r="I71" s="30"/>
    </row>
    <row r="72" spans="1:10" ht="15">
      <c r="A72" s="4"/>
      <c r="B72" s="4"/>
      <c r="C72" s="4"/>
      <c r="D72" s="4"/>
      <c r="E72" s="4"/>
      <c r="F72" s="4"/>
      <c r="G72" s="4"/>
      <c r="H72" s="107"/>
      <c r="I72" s="4"/>
      <c r="J72" s="7"/>
    </row>
    <row r="73" spans="1:9" ht="15">
      <c r="A73" s="4"/>
      <c r="B73" s="16"/>
      <c r="C73" s="17"/>
      <c r="D73" s="17"/>
      <c r="E73" s="4"/>
      <c r="F73" s="4"/>
      <c r="G73" s="9"/>
      <c r="H73" s="78"/>
      <c r="I73" s="30"/>
    </row>
    <row r="74" spans="1:9" ht="15">
      <c r="A74" s="4"/>
      <c r="B74" s="16"/>
      <c r="C74" s="17"/>
      <c r="D74" s="17"/>
      <c r="E74" s="4"/>
      <c r="F74" s="4"/>
      <c r="G74" s="9"/>
      <c r="H74" s="78"/>
      <c r="I74" s="30"/>
    </row>
    <row r="75" spans="1:9" ht="15">
      <c r="A75" s="4"/>
      <c r="B75" s="16"/>
      <c r="C75" s="17"/>
      <c r="D75" s="17"/>
      <c r="E75" s="4"/>
      <c r="F75" s="4"/>
      <c r="G75" s="9"/>
      <c r="H75" s="4"/>
      <c r="I75" s="30"/>
    </row>
    <row r="76" spans="1:9" ht="15">
      <c r="A76" s="4"/>
      <c r="B76" s="16"/>
      <c r="C76" s="17"/>
      <c r="D76" s="17"/>
      <c r="E76" s="4"/>
      <c r="F76" s="4"/>
      <c r="G76" s="9"/>
      <c r="H76" s="4"/>
      <c r="I76" s="30"/>
    </row>
    <row r="77" spans="1:9" ht="15">
      <c r="A77" s="4"/>
      <c r="B77" s="16"/>
      <c r="C77" s="4"/>
      <c r="D77" s="4"/>
      <c r="E77" s="4"/>
      <c r="F77" s="4"/>
      <c r="G77" s="4"/>
      <c r="H77" s="4"/>
      <c r="I77" s="98"/>
    </row>
    <row r="78" spans="1:9" ht="15">
      <c r="A78" s="4"/>
      <c r="B78" s="16"/>
      <c r="C78" s="4"/>
      <c r="D78" s="4"/>
      <c r="E78" s="4"/>
      <c r="F78" s="4"/>
      <c r="G78" s="4"/>
      <c r="H78" s="4"/>
      <c r="I78" s="10"/>
    </row>
    <row r="79" spans="1:9" ht="15">
      <c r="A79" s="4"/>
      <c r="B79" s="16"/>
      <c r="C79" s="4"/>
      <c r="D79" s="4"/>
      <c r="E79" s="4"/>
      <c r="F79" s="4"/>
      <c r="G79" s="4"/>
      <c r="H79" s="4"/>
      <c r="I79" s="10"/>
    </row>
    <row r="80" spans="1:9" ht="15">
      <c r="A80" s="4"/>
      <c r="B80" s="16"/>
      <c r="C80" s="4"/>
      <c r="D80" s="4"/>
      <c r="E80" s="4"/>
      <c r="F80" s="4"/>
      <c r="G80" s="4"/>
      <c r="H80" s="4"/>
      <c r="I80" s="10"/>
    </row>
    <row r="81" spans="1:9" ht="15">
      <c r="A81" s="4"/>
      <c r="B81" s="16"/>
      <c r="C81" s="4"/>
      <c r="D81" s="4"/>
      <c r="E81" s="4"/>
      <c r="F81" s="4"/>
      <c r="G81" s="4"/>
      <c r="H81" s="4"/>
      <c r="I81" s="10"/>
    </row>
    <row r="82" spans="6:9" ht="14.25" customHeight="1">
      <c r="F82" s="3"/>
      <c r="H82"/>
      <c r="I82" s="1"/>
    </row>
    <row r="83" spans="1:9" ht="15">
      <c r="A83" s="4"/>
      <c r="B83" s="16"/>
      <c r="C83" s="4"/>
      <c r="D83" s="4"/>
      <c r="E83" s="4"/>
      <c r="F83" s="4"/>
      <c r="G83" s="4"/>
      <c r="H83" s="4"/>
      <c r="I83" s="10"/>
    </row>
    <row r="84" spans="1:9" ht="15">
      <c r="A84" s="4"/>
      <c r="B84" s="16"/>
      <c r="C84" s="4"/>
      <c r="D84" s="4"/>
      <c r="E84" s="4"/>
      <c r="F84" s="4"/>
      <c r="G84" s="4"/>
      <c r="H84" s="4"/>
      <c r="I84" s="10"/>
    </row>
    <row r="85" spans="1:9" ht="15">
      <c r="A85" s="4"/>
      <c r="B85" s="16"/>
      <c r="C85" s="4"/>
      <c r="D85" s="4"/>
      <c r="E85" s="4"/>
      <c r="F85" s="4"/>
      <c r="G85" s="4"/>
      <c r="H85" s="4"/>
      <c r="I85" s="10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BEST</cp:lastModifiedBy>
  <cp:lastPrinted>2014-12-30T04:02:56Z</cp:lastPrinted>
  <dcterms:created xsi:type="dcterms:W3CDTF">2005-10-18T21:45:28Z</dcterms:created>
  <dcterms:modified xsi:type="dcterms:W3CDTF">2016-02-08T03:39:25Z</dcterms:modified>
  <cp:category/>
  <cp:version/>
  <cp:contentType/>
  <cp:contentStatus/>
</cp:coreProperties>
</file>